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6780" tabRatio="927" activeTab="5"/>
  </bookViews>
  <sheets>
    <sheet name="03 NAM CMD huy bo" sheetId="1" r:id="rId1"/>
    <sheet name="03 NAM CMD CHUYEN TIEP" sheetId="2" r:id="rId2"/>
    <sheet name="03 nam THU HOI HUY BO" sheetId="3" r:id="rId3"/>
    <sheet name="03 nam THU HOI CHUYEN TIEP" sheetId="4" r:id="rId4"/>
    <sheet name="CMD nam 2020" sheetId="5" r:id="rId5"/>
    <sheet name="Thu hoi nam 2020" sheetId="6" r:id="rId6"/>
  </sheets>
  <definedNames>
    <definedName name="_xlnm._FilterDatabase" localSheetId="1" hidden="1">'03 NAM CMD CHUYEN TIEP'!$A$6:$AS$44</definedName>
    <definedName name="_xlnm._FilterDatabase" localSheetId="3" hidden="1">'03 nam THU HOI CHUYEN TIEP'!$A$6:$M$153</definedName>
    <definedName name="_xlnm._FilterDatabase" localSheetId="2" hidden="1">'03 nam THU HOI HUY BO'!$A$6:$M$79</definedName>
    <definedName name="_xlnm._FilterDatabase" localSheetId="4" hidden="1">'CMD nam 2020'!$A$6:$M$52</definedName>
    <definedName name="_xlnm._FilterDatabase" localSheetId="5" hidden="1">'Thu hoi nam 2020'!$A$6:$M$78</definedName>
    <definedName name="_xlnm.Print_Area" localSheetId="1">'03 NAM CMD CHUYEN TIEP'!$A$1:$M$46</definedName>
    <definedName name="_xlnm.Print_Area" localSheetId="0">'03 NAM CMD huy bo'!$A$1:$L$16</definedName>
    <definedName name="_xlnm.Print_Area" localSheetId="3">'03 nam THU HOI CHUYEN TIEP'!$A$1:$I$154</definedName>
    <definedName name="_xlnm.Print_Area" localSheetId="2">'03 nam THU HOI HUY BO'!$A$1:$H$81</definedName>
    <definedName name="_xlnm.Print_Area" localSheetId="4">'CMD nam 2020'!$A$1:$L$54</definedName>
    <definedName name="_xlnm.Print_Area" localSheetId="5">'Thu hoi nam 2020'!$A$1:$L$79</definedName>
    <definedName name="_xlnm.Print_Titles" localSheetId="1">'03 NAM CMD CHUYEN TIEP'!$4:$6</definedName>
    <definedName name="_xlnm.Print_Titles" localSheetId="3">'03 nam THU HOI CHUYEN TIEP'!$4:$6</definedName>
    <definedName name="_xlnm.Print_Titles" localSheetId="2">'03 nam THU HOI HUY BO'!$4:$6</definedName>
    <definedName name="_xlnm.Print_Titles" localSheetId="4">'CMD nam 2020'!$4:$5</definedName>
    <definedName name="_xlnm.Print_Titles" localSheetId="5">'Thu hoi nam 2020'!$4:$5</definedName>
  </definedNames>
  <calcPr fullCalcOnLoad="1"/>
</workbook>
</file>

<file path=xl/sharedStrings.xml><?xml version="1.0" encoding="utf-8"?>
<sst xmlns="http://schemas.openxmlformats.org/spreadsheetml/2006/main" count="1468" uniqueCount="658">
  <si>
    <t>Stt</t>
  </si>
  <si>
    <t>Công trình, dự án</t>
  </si>
  <si>
    <t>Chủ đầu tư</t>
  </si>
  <si>
    <t>Địa điểm</t>
  </si>
  <si>
    <t>Nguồn vốn</t>
  </si>
  <si>
    <t>Ghi chú</t>
  </si>
  <si>
    <t>Đất
 lúa</t>
  </si>
  <si>
    <t>Đất 
khác</t>
  </si>
  <si>
    <t>I</t>
  </si>
  <si>
    <t>Đất 
rừng
 đặc 
dụng</t>
  </si>
  <si>
    <t>Đất 
rừng
 phòng 
hộ</t>
  </si>
  <si>
    <t>II</t>
  </si>
  <si>
    <t>Căn cứ
 pháp lý</t>
  </si>
  <si>
    <t>Đất năng lượng</t>
  </si>
  <si>
    <t>Trong đó</t>
  </si>
  <si>
    <t>Đất giao thông</t>
  </si>
  <si>
    <t xml:space="preserve">Đường vào xóm 1C, xã Vĩnh Hảo, huyện Tuy Phong </t>
  </si>
  <si>
    <t>UBND huyện Tuy Phong</t>
  </si>
  <si>
    <t>Xã Vĩnh Hảo</t>
  </si>
  <si>
    <t xml:space="preserve">Đường N16, thị trấn Liên Hương, huyện Tuy Phong </t>
  </si>
  <si>
    <t>Đất thủy lợi</t>
  </si>
  <si>
    <t>Tổng Công ty Điện lực Miền Nam</t>
  </si>
  <si>
    <t>Tổng cộng</t>
  </si>
  <si>
    <t>Nâng cấp nhà kho Hệ thống nước Phan Tiến</t>
  </si>
  <si>
    <t>Quyết định số 3437/QĐ-UBND ngày 11/12/2018 của UBND tỉnh</t>
  </si>
  <si>
    <t>Quyết định số 426/QĐ-SKHĐT ngày 20/12/2010 của Sở Kế hoạch và Đầu tư</t>
  </si>
  <si>
    <t>Trung tâm Nước sạch và Vệ sinh môi trường nông thôn</t>
  </si>
  <si>
    <t>Hoàn chỉnh, nâng cấp và mở rộng hệ thống tiếp nước Kênh Uý Thay- Đá Giá</t>
  </si>
  <si>
    <t>Công ty TNHH MTV Khai thác công trình thủy lợi Bình Thuận</t>
  </si>
  <si>
    <t xml:space="preserve"> Quyết định số 1841/QĐ-EVNSPK ngày 10/6/2019 của Tổng Công ty  Điện lực Miền Nam</t>
  </si>
  <si>
    <t>Diện tích 
(ha)</t>
  </si>
  <si>
    <t>Cầu qua kè sông Cái, thị trấn Ma Lâm</t>
  </si>
  <si>
    <t>UBND huyện Hàm Thuận Bắc</t>
  </si>
  <si>
    <t>Thị trấn Ma Lâm</t>
  </si>
  <si>
    <t>Cầu Quang, xã Thuận Minh</t>
  </si>
  <si>
    <t>Xã Thuận Minh</t>
  </si>
  <si>
    <t>Đất tôn giáo</t>
  </si>
  <si>
    <t>Cơ sở thờ tự Tịnh xá Ngọc Quý</t>
  </si>
  <si>
    <t>Tịnh xá Ngọc Quý</t>
  </si>
  <si>
    <t>Ban Quản lý dự án đầu tư xây dựng huyện Hàm Thuận Bắc</t>
  </si>
  <si>
    <t>Hệ thống cấp nước sạch xã La Dạ</t>
  </si>
  <si>
    <t>Xã La Dạ</t>
  </si>
  <si>
    <t xml:space="preserve"> Quyết định số 1842/QĐ-EVNSPK ngày 10/6/2019 của Tổng Công ty Điện lực Miền Nam</t>
  </si>
  <si>
    <t>Quyết định số 1842/QĐ-EVNSPK ngày 10/6/2019 của Tổng Công ty Điện lực Miền Nam</t>
  </si>
  <si>
    <t>Quyết định số 1841/QĐ-EVNSPK ngày 10/6/2019 của Tổng Công ty Điện lực Miền Nam</t>
  </si>
  <si>
    <t>Ban Quản lý Dự án đầu tư xây dựng huyện Hàm Thuận Bắc</t>
  </si>
  <si>
    <t>Trung tâm Nước sạch và vệ sinh môi trường nông thôn</t>
  </si>
  <si>
    <t>III</t>
  </si>
  <si>
    <t>IV</t>
  </si>
  <si>
    <t>V</t>
  </si>
  <si>
    <t>Đất ở đô thị</t>
  </si>
  <si>
    <t>Khu đô thị mới phường Phước Hội</t>
  </si>
  <si>
    <t>Công ty Cổ phần Xây dựng công viên xanh Hà Nội</t>
  </si>
  <si>
    <t>Quyết định số 2718/QĐ-UBND ngày 10/10/2018  và Quyết định số 2225/QĐ-UBND ngày 3/9/2019 của UBND tỉnh</t>
  </si>
  <si>
    <t>Ngoài ngân sách</t>
  </si>
  <si>
    <t>Khu đô thị mới phường Tân Thiện</t>
  </si>
  <si>
    <t>Quyết định số 2717/QĐ-UBND ngày 10/10/2018 và Quyết định số 2227/QĐ-UBND ngày 3/9/2019 của UBND tỉnh</t>
  </si>
  <si>
    <t>Thị xã La Gi</t>
  </si>
  <si>
    <t>Phường Phước Hội</t>
  </si>
  <si>
    <t>Phường Phước Hội và Tân Thiện</t>
  </si>
  <si>
    <t>Tổng Công ty điện lực Miền Nam</t>
  </si>
  <si>
    <t>Khu đất trung tâm thương mại tại phường Tân Thiện (đấu giá khu đất diện 1,34 ha)</t>
  </si>
  <si>
    <t>UBND thị xã La Gi</t>
  </si>
  <si>
    <t>Trong ngân sách</t>
  </si>
  <si>
    <t>Địa phương đề xuất đấu giá phục vụ thu ngân sách</t>
  </si>
  <si>
    <t>Xã Tân Phước</t>
  </si>
  <si>
    <t>Xã Tân Thiện</t>
  </si>
  <si>
    <t>Đất Cụm Công nghiệp</t>
  </si>
  <si>
    <t>Cụm Công nghiệp Mê Pu</t>
  </si>
  <si>
    <t>UBND huyện Đức Linh</t>
  </si>
  <si>
    <t>Xã Mê Pu</t>
  </si>
  <si>
    <t>Cụm Công nghiệp Sùng Nhơn</t>
  </si>
  <si>
    <t>Xã Sùng Nhơn</t>
  </si>
  <si>
    <t>Thu hồi đấu giá quyền sử dụng đất</t>
  </si>
  <si>
    <t>Xã Phan Tiến</t>
  </si>
  <si>
    <t>Xã Phan  Điền</t>
  </si>
  <si>
    <t>huyện Bắc Bình</t>
  </si>
  <si>
    <t>huyện Hàm Thuận Bắc</t>
  </si>
  <si>
    <t>Đất ở nông thôn</t>
  </si>
  <si>
    <t>Khu dân cư tập trung xã Mê Pu</t>
  </si>
  <si>
    <t>Quyết định số 100/QĐ-UBND ngày 31/10/2005 của UBND huyện Đức Linh</t>
  </si>
  <si>
    <t>Khu định canh, định cư thôn 2 xã Gia Huynh</t>
  </si>
  <si>
    <t>Ban Quản lý dự án đầu tư xây dựng huyện Tánh Linh</t>
  </si>
  <si>
    <t>Xã Gia Huynh</t>
  </si>
  <si>
    <t>Điểm dân cư thôn 7, xã Gia An (giai đoạn 2)</t>
  </si>
  <si>
    <t>Trung tâm Phát triển quỹ đất huyện Tánh Linh</t>
  </si>
  <si>
    <t>Xã Gia An</t>
  </si>
  <si>
    <t>Quyết định chủ trương số 2145/QĐ-UBND ngày 25/7/2019 của UBND huyện Tánh Linh.</t>
  </si>
  <si>
    <t>huyện Hàm Thuận Nam</t>
  </si>
  <si>
    <t>huyện Tuy Phong</t>
  </si>
  <si>
    <t xml:space="preserve">huyện Bắc Bình </t>
  </si>
  <si>
    <t>Thị trấn Liên Hương</t>
  </si>
  <si>
    <t>Xã Hòa Minh</t>
  </si>
  <si>
    <t>Các xã: Phan Lâm, Phan Sơn, Bình An, Hải Ninh, Phan Hiệp, Phan Hòa, Phan Rí Thành</t>
  </si>
  <si>
    <t>Xã Hòa Thắng</t>
  </si>
  <si>
    <t>Xã Hàm Đức</t>
  </si>
  <si>
    <t>Xã Hàm Cường và Hàm Minh</t>
  </si>
  <si>
    <t>Xã Phan Hòa và  xã Phan  Điền</t>
  </si>
  <si>
    <t>Các xã: Tân Phước, Tân Bình, Tân  Tiến, Tân Hải và phường Tân An</t>
  </si>
  <si>
    <t>huyện Hàm Tân</t>
  </si>
  <si>
    <t>Đất giáo dục</t>
  </si>
  <si>
    <t>Trường Mẫu giáo Tân Phúc</t>
  </si>
  <si>
    <t>UBND huyện Hàm Tân</t>
  </si>
  <si>
    <t>Xã Tân Phúc</t>
  </si>
  <si>
    <t>huyện Đức Linh</t>
  </si>
  <si>
    <t>thị xã La Gi</t>
  </si>
  <si>
    <t>Cải tạo kênh tiêu Sông Cát</t>
  </si>
  <si>
    <t>Thị trấn Lạc Tánh và xã Đức Thuận</t>
  </si>
  <si>
    <t>huyện Tánh Linh</t>
  </si>
  <si>
    <t>Thoát nước phía hạ lưu đường ĐT.706B – Cửa ra số 7</t>
  </si>
  <si>
    <t>Ban Quản lý dự án đầu tư xây dựng công trình dân dụng và công nghiệp tỉnh</t>
  </si>
  <si>
    <t>thành phố Phan Thiết</t>
  </si>
  <si>
    <t>Phường Mũi Né</t>
  </si>
  <si>
    <t>Đất thương mại dịch vụ</t>
  </si>
  <si>
    <t>Các xã: Phan Thanh, Hồng Thái, Phan Hiệp, Phan Rí Thành, Lương Sơn, Chợ Lầu, huyện Bắc Bình</t>
  </si>
  <si>
    <t>Các xã: Phan Thanh, HồngThái, Phan Hiệp, Phan Rí Thành, Lương Sơn, Chợ Lầu, huyện Bắc Bình</t>
  </si>
  <si>
    <t>Xã Hàm Cường và Hàm Thạnh</t>
  </si>
  <si>
    <t>Chùa Bửu Hùng</t>
  </si>
  <si>
    <t>VII</t>
  </si>
  <si>
    <t>VIII</t>
  </si>
  <si>
    <t>Tổng Công</t>
  </si>
  <si>
    <t xml:space="preserve">Ngoài ngân sách </t>
  </si>
  <si>
    <t xml:space="preserve">Trong ngân sách </t>
  </si>
  <si>
    <t>IX</t>
  </si>
  <si>
    <t>Quyết định số 659/QĐ-UBND ngày 01/3/2019 của UBND tỉnh</t>
  </si>
  <si>
    <t>Quyết định số 3448/QĐ-UBND tỉnh ngày 29/12/2006 và Quyết định số 1839/QĐ-UBND ngày 30/6/2016 của UBND tỉnh</t>
  </si>
  <si>
    <t xml:space="preserve">Quyết định số 1531/QĐ-UBND ngày 19/6/2019 của UBND tỉnh </t>
  </si>
  <si>
    <t>Quyết định số 1919/QĐ-UBND ngày 07/7/2017 của UBND tỉnh</t>
  </si>
  <si>
    <t>Quyết định số 1842/QĐ-BCT ngày 10/6/2019 của Tổng Công ty Điện lực Miền Nam</t>
  </si>
  <si>
    <t xml:space="preserve">Quyết định số 1841/QĐ-BCT ngày 10/6/2019 của Tổng Công ty Điện lực Miền Nam </t>
  </si>
  <si>
    <t>Quyết định số 4761/QĐ-BCT ngày 24/12/2018 của Bộ Công thương</t>
  </si>
  <si>
    <t xml:space="preserve">Quyết định số 4761/QĐ-BCT ngày 24/12/2018 của Bộ Công thương </t>
  </si>
  <si>
    <t>Quyết định số 4590/QĐ-BCT ngày 24/11/2016 của Bộ Công thương</t>
  </si>
  <si>
    <t>Quyết định 2906/QĐ-UBND ngày 29/10/2015 và Quyết định điều chỉnh số 3372/QĐ-UBND ngày 05/12/2018 của UBND tỉnh</t>
  </si>
  <si>
    <t>Quyết định số 3140/QĐ-UBND ngày 28/6/2019 của UBND huyện Hàm Thuận Bắc</t>
  </si>
  <si>
    <t>Quyết định số 3384/QĐ-UBND ngày 18/7/2019 của UBND huyện Hàm Thuận Bắc</t>
  </si>
  <si>
    <t xml:space="preserve">Quyết định số 1842/QĐ-EVN SPC ngày 10/6/2019 của Tổng Công ty Điện lực Miền Nam </t>
  </si>
  <si>
    <t>Quyết định số 747/QĐ-EVN SPC ngày 28/02/2019 của Tổng Công ty Điện lực miền Nam</t>
  </si>
  <si>
    <t xml:space="preserve">Quyết định số 2850/QĐ-EVN SPC ngày 19/9/2019 của Tổng Công ty Điện lực miền Nam </t>
  </si>
  <si>
    <t xml:space="preserve">Công văn số 3963/UBND-KGVX ngày 18/9/2018 của UBND tỉnh </t>
  </si>
  <si>
    <t xml:space="preserve"> Quyết định số 2092/QĐ-EVN SPC ngày 28/6/2018 của Tổng Công ty Điện lực miền Nam  </t>
  </si>
  <si>
    <t>Quyết định số 3447/QĐ-UBND tỉnh ngày 28/12/2006 và Quyết định số 1839/QĐ-UBND ngày 30/6/2016 của UBND tỉnh</t>
  </si>
  <si>
    <t xml:space="preserve">Quyết định số 779/QĐ-UBND ngày 27/3/2019 của UBND tỉnh </t>
  </si>
  <si>
    <t>Xã Hàm Cường và xã Hàm Minh</t>
  </si>
  <si>
    <t>Xã Hàm Cường và xã Hàm Thạnh</t>
  </si>
  <si>
    <t>Sở Giao Thông vận tải</t>
  </si>
  <si>
    <t>Các xã huyện Hàm Thuận Nam</t>
  </si>
  <si>
    <t>Cầu Phú Sung</t>
  </si>
  <si>
    <t>Tổng Công ty 319 - Bộ Quốc phòng</t>
  </si>
  <si>
    <t>Cầu Ông Hạnh</t>
  </si>
  <si>
    <t>Xã Hàm Cường</t>
  </si>
  <si>
    <t>Xã Tân Lập</t>
  </si>
  <si>
    <t>Quyết định số 1141/QĐ-BGTVT ngày 18/4/2017 của Bộ Giao Thông vận tải</t>
  </si>
  <si>
    <t>Cầu Tà Mon</t>
  </si>
  <si>
    <t>Xã Sông Phan</t>
  </si>
  <si>
    <t>Huyện Tuy Phong</t>
  </si>
  <si>
    <t>Khu tái định cư thôn Tuy Tịnh 2</t>
  </si>
  <si>
    <t>Quyết định số 2309/QĐ-BGTVT ngày 30/10/2018 của Bộ Giao thông Vận tải</t>
  </si>
  <si>
    <t>Dự án đã được Hội đồng nhân dân tỉnh thông qua với diện tích 0,5 ha, nay bổ sung phần diện tích tăng thêm do phát sinh sau đo đạc, lập dự án</t>
  </si>
  <si>
    <t>0,06</t>
  </si>
  <si>
    <t>Xã Phú Lạc</t>
  </si>
  <si>
    <t>X</t>
  </si>
  <si>
    <t>Đất nghĩa trang, nghĩa địa</t>
  </si>
  <si>
    <t>Quyết định chủ trương đầu tư số 2578/QĐ-UBND ngày 07/10/2019 của UBND tỉnh</t>
  </si>
  <si>
    <t>Nghị quyết số 89/2019/NQ-HĐND ngày 11/9/2019 của HĐND tỉnh</t>
  </si>
  <si>
    <t xml:space="preserve">Công ty TNHH Xây dựng Phan Đình </t>
  </si>
  <si>
    <t>Thị trấn Lương Sơn</t>
  </si>
  <si>
    <t>Hệ thống cấp nước sinh hoạt Lương Sơn</t>
  </si>
  <si>
    <t>Đường dây mạch 2 Ninh Phước - Tuy Phong - Phan Rí</t>
  </si>
  <si>
    <t>Các xã: Vĩnh Tân, Vĩnh Hảo, Phú Lạc, Chí Công, Hòa Minh</t>
  </si>
  <si>
    <t>Quyết định số 747/QĐ-EVN SPC ngày 28/02/2019 của Tổng Công ty Điện lực Miền Nam</t>
  </si>
  <si>
    <t>Cửa xăng dầu Trần Vũ 6</t>
  </si>
  <si>
    <t>Công ty Cổ phần Trần Vũ</t>
  </si>
  <si>
    <t>Thị trấn Tân Nghĩa</t>
  </si>
  <si>
    <t>Quyết định chủ trương đầu tư số 1614/QĐ-UBND ngày 27/6/2019 của UBND tỉnh</t>
  </si>
  <si>
    <t>Hạng mục Kênh và công trình trên Kênh BN1B</t>
  </si>
  <si>
    <t>Công ty TNHH MTV Khai thác Công trình thủy lợi Bình Thuận</t>
  </si>
  <si>
    <t>Quyết định số 3506/QĐ-BNN-XD ngày 11/9/2019 của Bộ Nông nghiệp và Phát triển nông thôn</t>
  </si>
  <si>
    <t>Hạng mục Kênh và công trình trên Kênh BN7</t>
  </si>
  <si>
    <t>Hạng mục Kênh và công trình trên Kênh BN17</t>
  </si>
  <si>
    <t>xã Nghị Đức</t>
  </si>
  <si>
    <t>04 kênh dẫn hạ lưu cống tiêu trên Kênh chính Bắc</t>
  </si>
  <si>
    <t>Xã Huy Khiêm và xã Đức Phú</t>
  </si>
  <si>
    <t>Hạng mục Kênh tiêu Suối Cát (Thuộc công trình Hệ thống thủy lợi Tà Pao)</t>
  </si>
  <si>
    <t>Ban quản lý DA ĐTXD Công trình Nông nghiệp và Phát triển nông thôn Bình Thuận</t>
  </si>
  <si>
    <t>Xã Đức Thuận và thị trấn Lạc Tánh</t>
  </si>
  <si>
    <t>Quyết định số 3505/QĐ-BNN-XD ngày 11/9/2019 của Bộ Nông nghiệp và Phát triển nông thôn</t>
  </si>
  <si>
    <t>04 Kênh dẫn hạ lưu cống tiêu trên Kênh chính Nam</t>
  </si>
  <si>
    <t>Hợp phần Kênh chính Bắc</t>
  </si>
  <si>
    <t>Hợp phần Kênh chính Nam</t>
  </si>
  <si>
    <t>Xã Phong Phú</t>
  </si>
  <si>
    <t>STT</t>
  </si>
  <si>
    <t>Dự án, công trình</t>
  </si>
  <si>
    <t xml:space="preserve">Chủ đầu tư </t>
  </si>
  <si>
    <t>Địa điểm
(xã, thị trấn)</t>
  </si>
  <si>
    <t>Lý do chưa thực hiện</t>
  </si>
  <si>
    <t>Ghi 
chú</t>
  </si>
  <si>
    <t>Đất cụm công nghiệp</t>
  </si>
  <si>
    <t xml:space="preserve">Cụm công nghiệp Gia An </t>
  </si>
  <si>
    <t>UBND huyện Tánh Linh</t>
  </si>
  <si>
    <t>Mở rộng Cụm công nghiệp chế biến mủ cao su Gia Huynh</t>
  </si>
  <si>
    <t>Đất chợ</t>
  </si>
  <si>
    <t>Chợ Chiều Gia An</t>
  </si>
  <si>
    <t>Xã  Gia An</t>
  </si>
  <si>
    <t>Bến xe Tánh Linh</t>
  </si>
  <si>
    <t>Thị trấn Lạc Tánh</t>
  </si>
  <si>
    <t>Đường giao thông Biển Lạc - Núi Ông</t>
  </si>
  <si>
    <t>Cải tạo kênh tiêu Suối Chùa</t>
  </si>
  <si>
    <t>Xã Nghị Đức</t>
  </si>
  <si>
    <t>Cải tạo kênh tiêu Suối Cây Xoài</t>
  </si>
  <si>
    <t>Công trình Hệ thống nước sạch Bắc Sông La Ngà</t>
  </si>
  <si>
    <t>Trung tâm Nước sạch và vệ sinh môi trường nông thôn Bình Thuận</t>
  </si>
  <si>
    <t>Xã Đức Phú</t>
  </si>
  <si>
    <t>Nhà máy nước sạch Tánh Linh</t>
  </si>
  <si>
    <t>Công ty Cổ phần kiến trúc Công nghệ xây dựng Hà Nội</t>
  </si>
  <si>
    <t>Xã Đức Bình</t>
  </si>
  <si>
    <t>Hồ chứa nước phục vụ Nhà máy Suối kè</t>
  </si>
  <si>
    <t>Công ty Trách nhiệm hữu hạn một thành viên cao su Bình Thuận</t>
  </si>
  <si>
    <t>Đất cơ sở văn hóa</t>
  </si>
  <si>
    <t>Nhà Văn hóa xã (điều chuyển Trạm Y tế)</t>
  </si>
  <si>
    <t>Mở rộng Trường Mẫu giáo Sao Mai</t>
  </si>
  <si>
    <t>Xã Huy Khiêm</t>
  </si>
  <si>
    <t>Không có khả năng thực hiện</t>
  </si>
  <si>
    <t>Đất bãi thải, xử lý chất thải</t>
  </si>
  <si>
    <t>Nhà máy xử lý rác thải Gia An</t>
  </si>
  <si>
    <t>Dự án Khu dân cư thôn 4, xã Gia Huynh</t>
  </si>
  <si>
    <t>Chi cục Phát triển nông thôn</t>
  </si>
  <si>
    <t>Khu dân cư rừng Sến</t>
  </si>
  <si>
    <t>Khu dân cư thôn 2</t>
  </si>
  <si>
    <t>Khu dân cư dọc đường số 19, khu phố Tân Thành</t>
  </si>
  <si>
    <t>Kêu gọi đầu tư</t>
  </si>
  <si>
    <t>Đất xây dựng trụ sở cơ quan</t>
  </si>
  <si>
    <t>Kho bạc Nhà nước huyện Tánh Linh</t>
  </si>
  <si>
    <t>Kho bạc Nhà nước tỉnh Bình Thuận</t>
  </si>
  <si>
    <t>Chi cục Thuế huyện</t>
  </si>
  <si>
    <t>Cục Thuế tỉnh Bình Thuận</t>
  </si>
  <si>
    <t>Đất sản xuất vật liệu gốm sứ</t>
  </si>
  <si>
    <t>Khai thác sét gạch ngói</t>
  </si>
  <si>
    <t>Cơ sở Tân Việt</t>
  </si>
  <si>
    <t>Doanh nghiệp tư nhân Tân Lộc Sơn</t>
  </si>
  <si>
    <t>Doanh nghiệp tư nhân Anh Quân</t>
  </si>
  <si>
    <t>Đất sinh hoạt cộng đồng</t>
  </si>
  <si>
    <t>Diện tích
 (ha)</t>
  </si>
  <si>
    <t>Đường Mỹ Thạnh đi Đông Giang</t>
  </si>
  <si>
    <t>Chi cục Phát triển nông thôn Bình Thuận</t>
  </si>
  <si>
    <t>Đất giáo dục-Đào tạo</t>
  </si>
  <si>
    <t>Mở rộng Trường mẫu giáo Tân Thành</t>
  </si>
  <si>
    <t>Đất quốc phòng</t>
  </si>
  <si>
    <t>Căn cứ hậu cần và khu tăng gia sản xuất</t>
  </si>
  <si>
    <t>BCH Bộ đội biên phòng tỉnh</t>
  </si>
  <si>
    <t>Đất cơ sở giáo dục - Đào tạo</t>
  </si>
  <si>
    <t>Mở rộng Trường Mẫu giáo Tân Thành</t>
  </si>
  <si>
    <t>Đất cơ sở y tế</t>
  </si>
  <si>
    <t>Trạm Y tế xã Hàm Thạnh</t>
  </si>
  <si>
    <t>Nhà văn hóa thiếu nhi huyện</t>
  </si>
  <si>
    <t>Đất vui chơi, giải trí công cộng</t>
  </si>
  <si>
    <t>Công viên trung tâm huyện</t>
  </si>
  <si>
    <t>Huyện Tánh Linh</t>
  </si>
  <si>
    <t>Huyện Hàm Thuận Nam</t>
  </si>
  <si>
    <t>Kho bạc nhà nước</t>
  </si>
  <si>
    <t>Đang triển khai đo đạc,kiểm kê, bồi thường, giải phóng mặt bằng</t>
  </si>
  <si>
    <t>Đất công trình năng lượng</t>
  </si>
  <si>
    <t>Đường dây 100KV 02 mạch nối ra 220KV Hàm Tân 2 - Xuyên mộc - Bà Rịa - TRạm 200KV Châu Đức đổi tên thành là Đường dây 100KV 02 mạch từ trạm 220KV Hàm Tân 2 - Xuyên Mộc - Bà Rịa - Trạm 220KV Châu Đốc</t>
  </si>
  <si>
    <t xml:space="preserve">Khu gia đình quân nhân </t>
  </si>
  <si>
    <t>Quân chủng Phòng không - Không quân</t>
  </si>
  <si>
    <t>Sở Giao thông vận tải</t>
  </si>
  <si>
    <t>Nâng cấp, làm mới đường ĐT.711</t>
  </si>
  <si>
    <t>Đường bê tông xi măng dọc tường rào ga Phan Thiết</t>
  </si>
  <si>
    <t>UBND thành phố Phan Thiết</t>
  </si>
  <si>
    <t>Đường vào Trung tâm Dạy nghề và Hỗ trợ nông dân</t>
  </si>
  <si>
    <t>Đường vào nhà máy xử lý rác thải Phan Thiết (tuyến số 1)</t>
  </si>
  <si>
    <t xml:space="preserve">Thành phố Phan Thiết </t>
  </si>
  <si>
    <t>Công trình Nâng cấp mở rộng Hệ thống nước phường Mũi Né</t>
  </si>
  <si>
    <t>Cổng tường rào và nạo vét bàu Chát - Hệ thống nước Thiện Nghiệp</t>
  </si>
  <si>
    <t xml:space="preserve"> Trạm biến áp 110kV Mũi Né (Nhà máy điện gió Thuận Nhiên Phong) </t>
  </si>
  <si>
    <t xml:space="preserve">Công ty Cổ phần Năng lượng tái tạo Châu Á </t>
  </si>
  <si>
    <t xml:space="preserve">Trường Trung học cơ sở phường Phú Tài </t>
  </si>
  <si>
    <t>Trường Trung học cơ sở Tiến Thành</t>
  </si>
  <si>
    <t>Trường Tiểu học Mũi Né</t>
  </si>
  <si>
    <t>Trường Tiểu học Tiến Thành 1</t>
  </si>
  <si>
    <t>Trường Tiểu học Tiến Thành 2</t>
  </si>
  <si>
    <t>Trường mầm non Tiến Thành (thôn Tiến Hòa)</t>
  </si>
  <si>
    <t>đất ở đô thị</t>
  </si>
  <si>
    <t>Khu dân cư Nguyễn Thông</t>
  </si>
  <si>
    <t>Liên đội Nông Lâm ngư Thanh niên xung phong Trường Sơn</t>
  </si>
  <si>
    <t>Mở rộng Bệnh viện Đa khoa tỉnh Bình Thuận</t>
  </si>
  <si>
    <t xml:space="preserve"> Bệnh viện Đa khoa tỉnh Bình Thuận</t>
  </si>
  <si>
    <t>Bệnh viện sản nhi</t>
  </si>
  <si>
    <t>Sở Y tế</t>
  </si>
  <si>
    <t xml:space="preserve">Trụ sở làm việc của Hội chữ Thập đỏ </t>
  </si>
  <si>
    <t>Hội chữ Thập đỏ tỉnh Bình Thuận</t>
  </si>
  <si>
    <t>Chi cục an toàn vệ sinh thực phẩm</t>
  </si>
  <si>
    <t xml:space="preserve">Kho lưu trữ Sở Nội vụ </t>
  </si>
  <si>
    <t>UBND tỉnh</t>
  </si>
  <si>
    <t>Công viên Hùng Vương Phan Thiết (Công viên Phan Thiết)</t>
  </si>
  <si>
    <t>đang lựa chọn nhà đầu tư</t>
  </si>
  <si>
    <t xml:space="preserve"> Đất trụ sở cơ quan</t>
  </si>
  <si>
    <t xml:space="preserve"> Mở rộng kho vũ khí núi Cấm </t>
  </si>
  <si>
    <t>Bộ Chỉ huy Quân sự tỉnh</t>
  </si>
  <si>
    <t>Xã Ngũ Phụng</t>
  </si>
  <si>
    <t>Mở rộng Thao trường phòng ngự</t>
  </si>
  <si>
    <t>Điện mặt trời</t>
  </si>
  <si>
    <t>Công ty Điện lực Bình Thuận</t>
  </si>
  <si>
    <t>Nâng cấp mở rộng đường vành đai quanh đảo Phú Quý</t>
  </si>
  <si>
    <t>Sở Nông nghiệp
  và Phát triển
 nông thôn</t>
  </si>
  <si>
    <t>Đang trong quá trình điều tra khảo sát đo đạc kiểm đếm để thu hồi đất</t>
  </si>
  <si>
    <t>Huyện Phú Quý</t>
  </si>
  <si>
    <t>Trục đường ven biển đoạn Liên Hương - Xóm 8 xã Vĩnh Hảo</t>
  </si>
  <si>
    <t>12,1</t>
  </si>
  <si>
    <t>Trạm xử lý nước thải khu làng nghề chế biến thủy sản tập trung</t>
  </si>
  <si>
    <t>Xã Hòa Phú</t>
  </si>
  <si>
    <t>Xã Phước Thể</t>
  </si>
  <si>
    <t>Đất ở tại nông thôn</t>
  </si>
  <si>
    <t>Hạ tầng kỹ thuật khu dân cư thôn Phú Thủy</t>
  </si>
  <si>
    <t>8,49</t>
  </si>
  <si>
    <t>Khu dân cư da beo xóm 2, xã Hòa Minh</t>
  </si>
  <si>
    <t>0,31</t>
  </si>
  <si>
    <t>Khu dân cư xóm 1 xã Hòa Phú</t>
  </si>
  <si>
    <t>Điểm dân cư xóm 1 xã Phước Thể</t>
  </si>
  <si>
    <t>1,13</t>
  </si>
  <si>
    <t>Khu tái định cư Động Từ Bi (giai đoạn 2)</t>
  </si>
  <si>
    <t>Thị trấn Liên Hương, xã Phước Thể, xã Vĩnh Hảo</t>
  </si>
  <si>
    <t>Xã Vĩnh Tân</t>
  </si>
  <si>
    <t>Xã Hàm Thạnh</t>
  </si>
  <si>
    <t>Xã Đồng Kho</t>
  </si>
  <si>
    <t>Xã Chí Công</t>
  </si>
  <si>
    <t>Xã Thiện Nghiệp</t>
  </si>
  <si>
    <t>Phường Xuân An</t>
  </si>
  <si>
    <t>Xã Phong Nẫm</t>
  </si>
  <si>
    <t>Xã Tiến Lợi</t>
  </si>
  <si>
    <t>Xã Tiến Thành</t>
  </si>
  <si>
    <t>Phường Phú Tài</t>
  </si>
  <si>
    <t>Phường Phú Hài</t>
  </si>
  <si>
    <t>Phường Phú Thuỷ</t>
  </si>
  <si>
    <t>Phường Phú Thủy</t>
  </si>
  <si>
    <t>Xã Mỹ Thạnh</t>
  </si>
  <si>
    <t>Xã Tân Thành</t>
  </si>
  <si>
    <t>UBND huyện Hàm Thuận Nam</t>
  </si>
  <si>
    <t>Phường Tân An</t>
  </si>
  <si>
    <t>Xã Tam Thanh</t>
  </si>
  <si>
    <t>Xã Ngũ Phụng; 
Xã Tam Thanh;
Xã Long Hải</t>
  </si>
  <si>
    <t>Chợ Phước Thể</t>
  </si>
  <si>
    <t>Cong ty TNHH đầu tư kinh doanh Bất Động Sản Phú Thịnh</t>
  </si>
  <si>
    <t>0,21</t>
  </si>
  <si>
    <t>Bãi rác tập trung và khu xử lý rác thải Vĩnh Tân</t>
  </si>
  <si>
    <t>Hợp tác xã vệ sinh môi trường Vĩnh Tân</t>
  </si>
  <si>
    <t>8,25</t>
  </si>
  <si>
    <t xml:space="preserve"> Đất giao thông</t>
  </si>
  <si>
    <t xml:space="preserve">Huyện Hàm Tân </t>
  </si>
  <si>
    <t>Khu công nghiệp Sơn Mỹ 2</t>
  </si>
  <si>
    <t>Xã Sơn Mỹ</t>
  </si>
  <si>
    <t>Đất xây dựng cơ sở thể dục thể thao</t>
  </si>
  <si>
    <t>Huyện Hàm Tân</t>
  </si>
  <si>
    <t>Sân vận động huyện Hàm Tân</t>
  </si>
  <si>
    <t>Đất thuỷ lợi</t>
  </si>
  <si>
    <t xml:space="preserve">Huyện Đức Linh </t>
  </si>
  <si>
    <t>Trường Mầm non Vành Khuyên Mé Pu, điểm thôn 3</t>
  </si>
  <si>
    <t>Xã Mé Pu</t>
  </si>
  <si>
    <t>Bãi thu gom phế liệu xã Mé Pu (Khu vực sau xưởng đũa tre Cụm công nghiệp)</t>
  </si>
  <si>
    <t>UBND xã Mé Pu</t>
  </si>
  <si>
    <t>Bãi thu gom phế liệu xã Đức Tín (khu đồi Bảo Đại)</t>
  </si>
  <si>
    <t>UBND xã Đức Tín</t>
  </si>
  <si>
    <t>Xã Đức Tín</t>
  </si>
  <si>
    <t>Bãi thu gom phế liệu thị trấn Đức Tài (khu nghĩa địa phía Bắc đường ĐT 766 là đất Quy hoạch khu sản xuất tập trung)</t>
  </si>
  <si>
    <t>UBND thị trấn Đức Tài</t>
  </si>
  <si>
    <t>Thị trấn Đức Tài</t>
  </si>
  <si>
    <t>Bãi thu gom phế liệu xã Sùng Nhơn (thôn 5+6 sau cụm Công nghiệp 0,3 ha và sau khu dân cư thôn 3 cạnh Sân thể thao thôn 0,3 ha)</t>
  </si>
  <si>
    <t>UBND xã Sùng Nhơn</t>
  </si>
  <si>
    <t>Bãi thu gom phế liệu xã Đức Hạnh (giáp phía đông - bắc cụm công nghiệp)</t>
  </si>
  <si>
    <t>UBND xã Đức Hạnh</t>
  </si>
  <si>
    <t>Xã Đức Hạnh</t>
  </si>
  <si>
    <t>Bãi thu gom phế liệu xã Đa Kai (thôn 7, khu ruộng công an)</t>
  </si>
  <si>
    <t>UBND xã Đa Kai</t>
  </si>
  <si>
    <t>Xã Đa Kai</t>
  </si>
  <si>
    <t xml:space="preserve"> Bãi thu gom phế liệu xã Đông Hà (khu vực đất kinh doanh phế liệu thôn Đông Tân)</t>
  </si>
  <si>
    <t>UBND xã Đông Hà</t>
  </si>
  <si>
    <t>Xã Đông Hà</t>
  </si>
  <si>
    <t xml:space="preserve"> Bãi thu gom phế liệu xã Tân Hà</t>
  </si>
  <si>
    <t>UBND xã Tân Hà</t>
  </si>
  <si>
    <t>Xã Tân Hà</t>
  </si>
  <si>
    <t>Khu xử lý nước thải thị trấn Đức Tài</t>
  </si>
  <si>
    <t>Đất ở tại đô thị</t>
  </si>
  <si>
    <t>Mở rộng Khu dân cư vùng trồng bông vải</t>
  </si>
  <si>
    <t xml:space="preserve">Không có khả năng thực hiện </t>
  </si>
  <si>
    <t xml:space="preserve"> Khu dân cư trung tâm thị trấn Đức Tài</t>
  </si>
  <si>
    <t xml:space="preserve">Đất xây dựng trụ sở của tổ chức sự nghiệp </t>
  </si>
  <si>
    <t>Trụ sở Hợp tác xã nông nghiệp Phổ Bình, thị trấn Võ Xu</t>
  </si>
  <si>
    <t>Hợp tác xã Phổ Bình</t>
  </si>
  <si>
    <t>Thị trấn Võ Xu</t>
  </si>
  <si>
    <t>Hợp tác xã Phổ Bình đã giải thể</t>
  </si>
  <si>
    <t>UBND xã Trà Tân</t>
  </si>
  <si>
    <t>Xã Trà Tân</t>
  </si>
  <si>
    <t>Xây mới Trụ sở thôn 1A, xã Trà Tân (đất nhà công vụ giáo viên)</t>
  </si>
  <si>
    <t xml:space="preserve">Xây mới Trụ sở khu phố 10, thị trấn Đức Tài </t>
  </si>
  <si>
    <t>Đất bãi thải, chất thải</t>
  </si>
  <si>
    <t>Vốn giai đoạn 2021 - 2025</t>
  </si>
  <si>
    <t>Đất sử dụng cho hoạt động khoáng sản</t>
  </si>
  <si>
    <t>Công ty trách nhiệm hữu hạn Phát triển khoáng sản Duy Tân</t>
  </si>
  <si>
    <t>Mở rộng nâng cấp đường giao thông nội đồng xã Đa Kai</t>
  </si>
  <si>
    <t>Đang vận động nhân dân hiến đất và triển khai thủ tục thu hồi đất</t>
  </si>
  <si>
    <t>Mở rộng tuyến đường Đức Tài đê bao</t>
  </si>
  <si>
    <t>Nâng cấp hệ thống kênh hồ chứa nước Trà Tân</t>
  </si>
  <si>
    <t>Làm mới kênh nội đồng đồng Bảo Đại - Miệng đập xã Đức Tín</t>
  </si>
  <si>
    <t>Đang triền khai công tác thu hồi đất</t>
  </si>
  <si>
    <t>Quy hoạch chi tiết khu dân cư Quang Trung Mé Pu</t>
  </si>
  <si>
    <t xml:space="preserve"> Xã Trà Tân</t>
  </si>
  <si>
    <t>Cụm Công nghiệp Thắng Hải 3</t>
  </si>
  <si>
    <t>Công ty Cổ phần Đầu tư Phát triển công nghiệp Bảo Thư</t>
  </si>
  <si>
    <t>Đường dây 110kV Hàm Tân 2 - Tân Đức - Ngãi Giao</t>
  </si>
  <si>
    <t>Tổng công ty Điện lực Miền Nam</t>
  </si>
  <si>
    <t>Đường dây 110kV mạch 2 trạm Phước Thuận - Xuyên Mộc - 220kV Hàm Tân 2</t>
  </si>
  <si>
    <t>Trạm biến áp 110kV KCN Sơn Mỹ và đường dây đấu nối</t>
  </si>
  <si>
    <t>Chợ Tân Nghĩa</t>
  </si>
  <si>
    <t>UBND thị trấn Tân Nghĩa</t>
  </si>
  <si>
    <t>Dự án hạ tầng khu tái định cư Khu công nghiệp Tân Đức</t>
  </si>
  <si>
    <t>UBD huyện Hàm Tân</t>
  </si>
  <si>
    <t>Xây dựng trụ neo dây anten của Đài Truyền thanh - Truyền hình huyện Hàm Tân</t>
  </si>
  <si>
    <t>Ban Quản lý dự án huyện Hàm Tân</t>
  </si>
  <si>
    <t>Xã Tân Đức</t>
  </si>
  <si>
    <t>Các xã</t>
  </si>
  <si>
    <t>Xã Thắng Hải</t>
  </si>
  <si>
    <t>Thị trấn 
Thuận Nam</t>
  </si>
  <si>
    <t>Huyện Đức Linh</t>
  </si>
  <si>
    <t>Đất cơ sở sản xuất phi nông nghiệp</t>
  </si>
  <si>
    <t>Cụm công nghiệp Lương Sơn</t>
  </si>
  <si>
    <t>Tuyến đường vào khu sản xuất (đồng bào dân tộc thiểu số)</t>
  </si>
  <si>
    <t>Đường vào khu vực tái định canh khu vực lòng hồ Cà Tót</t>
  </si>
  <si>
    <t>Nâng cấp đường từ Tú Sơn Đi đá trắng</t>
  </si>
  <si>
    <t>Đường liên huyện dọc kênh qua huyện Hàm Thuận Bắc, Bắc Bình, Tuy Phong</t>
  </si>
  <si>
    <t>Hệ thống nước xã Phan Tiến (hồ chức nước rửa lọc)</t>
  </si>
  <si>
    <t>Kênh tiếp nước Suối Măng - Cây Cà</t>
  </si>
  <si>
    <t>Công ty TNHH MTV khai thác công trình thủy lợi</t>
  </si>
  <si>
    <t>Hệ thống kênh nhánh Sông Lũy</t>
  </si>
  <si>
    <t>Hệ thống kênh, giao thông hồ chứa nước Cà Tót</t>
  </si>
  <si>
    <t>Trạm bom cấp 1 hệ thống nước sinh hoạt Hồng  Phong</t>
  </si>
  <si>
    <t>Trường mẫu giáo Lương Sơn (Lương Trung)</t>
  </si>
  <si>
    <t>Chợ Bình An</t>
  </si>
  <si>
    <t>Khu dân cư Phan Hiệp</t>
  </si>
  <si>
    <t>Điểm dân cư nông thôn phía Nam thị trấn Lương Sơn</t>
  </si>
  <si>
    <t>Huyện Bắc Bình</t>
  </si>
  <si>
    <t>Xã Phan Lâm</t>
  </si>
  <si>
    <t>Xã Sông Bình</t>
  </si>
  <si>
    <t>Xã Phan Hòa</t>
  </si>
  <si>
    <t>Xã Bình Tân</t>
  </si>
  <si>
    <t>Xã Sông Lũy</t>
  </si>
  <si>
    <t>Xã Bình An</t>
  </si>
  <si>
    <t>Xã Phan Hiệp</t>
  </si>
  <si>
    <t>Thị trấn Chợ Lầu</t>
  </si>
  <si>
    <t>UBND huyện Bắc Bình</t>
  </si>
  <si>
    <t>UBND xã Bình An</t>
  </si>
  <si>
    <t>UBND xã Phan Hiệp</t>
  </si>
  <si>
    <t xml:space="preserve">Thị trấn
 Thuận Nam </t>
  </si>
  <si>
    <t>Trụ sở làm việc Chi cục thuế huyện Hàm Thuận Bắc</t>
  </si>
  <si>
    <t>Huyện Hàm Thuận Bắc</t>
  </si>
  <si>
    <t>Đường từ Ma Lâm đi núi Xã Thô</t>
  </si>
  <si>
    <t>Xã Hàm Trí, Thị trấn Ma Lâm</t>
  </si>
  <si>
    <t xml:space="preserve">Dự án, 
công trình </t>
  </si>
  <si>
    <t>Chủ đầu
 tư</t>
  </si>
  <si>
    <t>Địa điểm
 (xã, phường, thị trấn)</t>
  </si>
  <si>
    <t>Trong đó</t>
  </si>
  <si>
    <t>Đất
 trồng lúa</t>
  </si>
  <si>
    <t>Đất rừng
 phòng hộ</t>
  </si>
  <si>
    <t>Đất rừng
 đặc dụng</t>
  </si>
  <si>
    <t>Đất khác</t>
  </si>
  <si>
    <t xml:space="preserve">Đất giao thông </t>
  </si>
  <si>
    <t>Cải tạo kênh tiêu Suối cây Xoài</t>
  </si>
  <si>
    <t>UBND huyện Tánh 
Linh</t>
  </si>
  <si>
    <t>Chi cục thuế huyện</t>
  </si>
  <si>
    <t>Đất sản xuất VLXD, làm đồ gốm</t>
  </si>
  <si>
    <t>Diện tích
 (ha)</t>
  </si>
  <si>
    <t>Lý do chuyển tiếp</t>
  </si>
  <si>
    <t>Đang thực hiện công tác thu hồi, bồi thường giải phóng mặt bằng; Điều chỉnh không sử dụng đất trồng lúa; điều chỉnh tên dự án thành “Đường dây 110kV 02 mạch từ Trạm 220kV Hàm Tân 2 - Xuyên Mộc - Bà Rịa - Trạm 220kV Châu Đức”. Sử dụng vốn vay Ngân hàng thế giới</t>
  </si>
  <si>
    <t xml:space="preserve">Huyện Tánh Linh </t>
  </si>
  <si>
    <t>Mở rộng, nâng cấp đường giao thông nội đồng xã Đa Kai</t>
  </si>
  <si>
    <t>Công ty Trách nhiệm hữu hạn Thái Bảo - Bình Thuận</t>
  </si>
  <si>
    <t>Công ty  Cổ phần Bắc Mỹ</t>
  </si>
  <si>
    <t>Thành phố Phan Thiết</t>
  </si>
  <si>
    <t>Bãi thu gom phế liệu xã Mé Pu Khu vực sau xưởng đũa tre cụm công nghiệp</t>
  </si>
  <si>
    <t>UBND xã  Mé Pu</t>
  </si>
  <si>
    <t>xã Mé Pu</t>
  </si>
  <si>
    <t>xã Đa Kai</t>
  </si>
  <si>
    <t>VI</t>
  </si>
  <si>
    <t>Khu dân cư Quang Trung Mé Pu</t>
  </si>
  <si>
    <t>Chi cục Dân số-Kế hoạch hoá gia đình tỉnh</t>
  </si>
  <si>
    <t>Cụm công nghiệp Nam Tuy Phong (hạng mục: Đường giao thông và hệ thống thoát nước ngoài hàng rào)</t>
  </si>
  <si>
    <t>Thuộc dự án sân bay Phan Thiết, đang trong quá trình thu hồi đất do còn vướng một số hộ dân chưa đồng ý thu hồi đất</t>
  </si>
  <si>
    <t>Đang triển khai công tác thu hồi đất</t>
  </si>
  <si>
    <t>Tuyến đường liên xã Sông Phan - Tân Nghĩa</t>
  </si>
  <si>
    <t>Xã Sông Phan, 
thị trấn Tân Nghĩa</t>
  </si>
  <si>
    <t>Xã Thuận Hòa, Xã Hồng Sơn và Phường Mũi Né</t>
  </si>
  <si>
    <t>Đường dây 110 kV mạch 2 Đại Ninh - Phan Rí 2, tỉnh Bình Thuận</t>
  </si>
  <si>
    <t>Lộ ra 110 kv trạm 220 kv Hàm Thuận Nam (gồm 3 hạng mục công trình)</t>
  </si>
  <si>
    <t>Trạm 110 kV Hàm Thạnh và Đường dây 110 kV Hàm Thuận Nam 2 - Hàm Thạnh</t>
  </si>
  <si>
    <t>Lộ ra 110 kV trạm 220 kv Hàm Thuận Nam (gồm 3 hạng mục công trình)</t>
  </si>
  <si>
    <t>Trạm biến áp 110 kV và nhánh rẽ đấu nối</t>
  </si>
  <si>
    <t xml:space="preserve">Đường dây 110 kV mạch 2 Lương Sơn - Phan Rí, tỉnh Bình Thuận  </t>
  </si>
  <si>
    <t>Quyết định phê duyệt chủ trương đầu tư số 1361/QĐ-UBND ngày 31/5/2019 của UBND tỉnh</t>
  </si>
  <si>
    <t>Quyết định số 4327/QĐ-UBND ngày 30/10/2018 của UBND huyện Tuy Phong</t>
  </si>
  <si>
    <t>Trạm biến áp 110 kV Vĩnh Hảo và đường dây đấu nối</t>
  </si>
  <si>
    <t>Đường dây 110 kV mạch 2 Lương Sơn - Phan Rí, tỉnh Bình Thuận</t>
  </si>
  <si>
    <t>Đường dây 110 kV mạch 2 Đại Ninh- Phan Rí 2, tỉnh Bình Thuận</t>
  </si>
  <si>
    <t xml:space="preserve">Đường dây 110 kV mạch 2 Lương Sơn- Phan Rí, tỉnh Bình Thuận  </t>
  </si>
  <si>
    <t>Trạm biến áp 110 kV Hòa Thắng và đường dây đấu nối</t>
  </si>
  <si>
    <t>Trạm biến áp 110 kV KCN Sơn Mỹ và đường dây đấu nối</t>
  </si>
  <si>
    <t>Đường dây 110 kV Tân Thành - Trạm 220kV Hàm Tân</t>
  </si>
  <si>
    <t>Đường dây 110 kV Lương Sơn - Hòa Thắng - Mũi Né</t>
  </si>
  <si>
    <t xml:space="preserve">Quyết định số 2009/QĐ-UBND ngày 30/7/2008 của UBND tỉnh và Quyết định số 169/QĐ-KHĐT ngày 02/8/2011 của Sở Kế hoạch và Đầu tư </t>
  </si>
  <si>
    <t>Xã Bắc Ruộng</t>
  </si>
  <si>
    <t xml:space="preserve">Đã có trong Nghị quyết số 67/NQ-HĐND ngày 07/12/2018 với diện tích 9,73 ha, nay bổ sung diện tích 0,26 ha theo Quyết định chủ trương đầu tư số 2225/QĐ-UBND của UBND tỉnh </t>
  </si>
  <si>
    <t xml:space="preserve">Đã có trong Nghị quyết số 67/NQ-HĐND ngày 07/12/2018 với diện tích 6,27 ha, nay bổ sung diện tích 0,36 ha theo Quyết định chủ trương đầu tư số 2227/QĐ-UBND của UBND tỉnh </t>
  </si>
  <si>
    <t>Nghĩa trang phía Bắc huyện Tuy Phong</t>
  </si>
  <si>
    <t xml:space="preserve">Công văn số 3040/UBND-KGVX ngày 25/7/2018 của UBND tỉnh </t>
  </si>
  <si>
    <t>Cầu qua kè sông Cái</t>
  </si>
  <si>
    <t>Cải tạo, nâng cấp đường ĐT 718 (đoạn từ ga Bình Thuận đến xã Hàm Cần, huyện Hàm Thuận Nam)</t>
  </si>
  <si>
    <t>Giấy chứng nhận đầu tư số 48121000589 ngày 18/8/2010 của UBND tỉnh</t>
  </si>
  <si>
    <t>Xã Tân Thuận</t>
  </si>
  <si>
    <t>Công ty Cổ phần Đầu tư Phát triển Nhà và Đô Thị IDICO-UDICO không triển khai đầu tư</t>
  </si>
  <si>
    <t>UBND tỉnh đã Thông báo số 251/TB-UBND ngày 12/9/2019 đồng ý cho Tổng Công ty Becamex IDC để khảo sát và lập dự án đầu tư</t>
  </si>
  <si>
    <t xml:space="preserve">Dự án này trước đây do Liên doanh Công ty Cổ phần Đầu tư Phát triển Nhà và Đô Thị IDICO-UDICO làm chủ đầu tư. Nay, chuyển tiếp để Tổng Công ty Becamex IDC khảo sát và lập dự án đầu tư. </t>
  </si>
  <si>
    <t>Kho bạc nhà nước La Gi</t>
  </si>
  <si>
    <t>Sở Nông nghiệp &amp; PTNT</t>
  </si>
  <si>
    <t>Trung tâm Dân số - Kế hoạch hoá gia đình Hàm Tân</t>
  </si>
  <si>
    <t>Đường dây 110 kV 02 mạch từ Trạm 220kV Hàm Tân 2-Xuyên Mộc- Bà Rịa-Trạm 220kV Châu Đức</t>
  </si>
  <si>
    <t>Đường dây 110 kV Hàm Tân 2-Tân Đức-Ngãi Giao</t>
  </si>
  <si>
    <t>Trạm biến áp 110 kV Khu công nghiệp Sơn Mỹ và đường dây đấu nối</t>
  </si>
  <si>
    <t>Bãi thu gom phế liệu xã Đa Kai (thôn 7, khu ruộng Công an)</t>
  </si>
  <si>
    <t>Đất khu công nghiệp</t>
  </si>
  <si>
    <t>Kênh tiếp nước Bà Nao - Tầm Ru Tà Bo</t>
  </si>
  <si>
    <t>Quyết định số 2307/EVN SPC-KH ngày 17/3/2016 của Tổng Công ty Điện Lực Miền Nam</t>
  </si>
  <si>
    <t xml:space="preserve"> Quyết định số 1841/QĐ-EVNSPC ngày 10/6/2019 của Tổng Công ty Điện lực Miền Nam</t>
  </si>
  <si>
    <t xml:space="preserve"> Quyết định số 889/QĐ-EVNSPC ngày 19/3/2019 của Tổng Công ty Điện lực Miền Nam</t>
  </si>
  <si>
    <t>Vốn ngân sách</t>
  </si>
  <si>
    <t>Vốn ngoài ngân sách</t>
  </si>
  <si>
    <t>Cơ sở pháp lý dự án</t>
  </si>
  <si>
    <t xml:space="preserve">Quyết định số 2428/QĐ-UBND ngày 24/8/2016 của UBND tỉnh </t>
  </si>
  <si>
    <t>Quyết định 470/QĐ-EVN SPC ngày 16/02/2016 của Tổng Công ty Điện lực Miền Nam</t>
  </si>
  <si>
    <t>Quyết định 3566/QĐ-BCT ngày 22/6/2012 của Bộ Công thương</t>
  </si>
  <si>
    <t>Công văn số 2596/UBND-ĐTQH ngày 22/7/2016 của UBND Tỉnh</t>
  </si>
  <si>
    <t xml:space="preserve">Quyết định số 2597/QĐ-UBND ngày 28/7/2016 của UBND tỉnh </t>
  </si>
  <si>
    <t xml:space="preserve">Quyết định số 3027/QĐ-UBND ngày 30/10/2015 của UBND tỉnh </t>
  </si>
  <si>
    <t xml:space="preserve">Công văn 2596/UBND-ĐTQH ngày 22/7/2016 của UBND tỉnh </t>
  </si>
  <si>
    <t xml:space="preserve">Quyết định số 694/QĐ-UBND ngày 14/3/2016 của UBND tỉnh </t>
  </si>
  <si>
    <t xml:space="preserve">Giấy phép khai thác số 1033/GP-UBND ngày 13/5/2010 của UBND tỉnh </t>
  </si>
  <si>
    <t xml:space="preserve">Giấy phép khai thác số 872/GP-UBND ngày 07/4/2011 của UBND tỉnh </t>
  </si>
  <si>
    <t xml:space="preserve">Quyết định số 5717/QĐ-UBND ngày 20/12/2012 của UBND huyện Đức Linh </t>
  </si>
  <si>
    <t xml:space="preserve">Quyết định số 599/QĐ-UBND ngày 04/3/2016 của UBND tỉnh </t>
  </si>
  <si>
    <t>Công văn số 7669/BNN-TCTL ngày 12/9/2016 của Bộ Nông nghiệp và Phát triển nông thôn</t>
  </si>
  <si>
    <t xml:space="preserve">Quyết định 2402/QĐ-UBND ngày 18/10/2012 của UBND huyện Đức Linh </t>
  </si>
  <si>
    <t xml:space="preserve">Quyết định số 100/2005/QĐ-UBND ngày 31/10/2005 của UBND huyện Đức Linh </t>
  </si>
  <si>
    <t xml:space="preserve">Giấy phép khai thác số 2323/GP-UBND ngày 13/10/2010 của UBND tỉnh </t>
  </si>
  <si>
    <t>Giấy phép khai thác số 3528/GP-UBND ngày 22/12/2008 của UBND tỉnh</t>
  </si>
  <si>
    <t>Quyết định chủ trương đầu tư số 2308/QĐ-UBND ngày 10/08/2016 của UBND tỉnh</t>
  </si>
  <si>
    <t>Quyết định số 4014/QĐ-UBND ngày 06/12/2012 của UBND huyện Tuy Phong .</t>
  </si>
  <si>
    <t>Quyết định số 2684/QĐ-UBND ngày 21/7/2016 của UBND huyện Tuy Phong</t>
  </si>
  <si>
    <t xml:space="preserve">Quyết định số 1839/QĐ-UBND ngày 30/6/2016 của UBND tỉnh </t>
  </si>
  <si>
    <t xml:space="preserve">Quyết định số 6579/QĐ-UBND ngày 25/12/2012 của UBND huyện Bắc Bình  </t>
  </si>
  <si>
    <t>Quyết định số 2970/QĐ-UBND ngày 29/10/2015 của UBND tỉnh</t>
  </si>
  <si>
    <t xml:space="preserve">Quyết định số 1745QĐ/KHĐT-TĐ ngày 4/6/2004 của Sở Kế hoạch và Đầu tư 
</t>
  </si>
  <si>
    <t>Quyết định số 3222QĐ/CT-UBND ngày 28/11/2001 của UBND tỉnh</t>
  </si>
  <si>
    <t xml:space="preserve">Công văn số 3899/UBND-ĐTQH ngày 07/8/2009 của UBND tỉnh  </t>
  </si>
  <si>
    <t xml:space="preserve">Quyết định số 1201/QĐ - UBND ngày 27/4/2016 của UBND tỉnh </t>
  </si>
  <si>
    <t>Quyết định số 727/QĐ-TTg ngày 28/4/2016 của Thủ tướng Chính Phủ</t>
  </si>
  <si>
    <t>Điện gió Thuận Nhiên Phong</t>
  </si>
  <si>
    <t>Giấy chứng nhận đầu tư số 0257076248 của UBND tỉnh cấp ngày 06/7/2016</t>
  </si>
  <si>
    <t xml:space="preserve">Quyết định số 6576/QĐ - UBND ngày 25/12/2012 của UBND huyện Bắc Bình  </t>
  </si>
  <si>
    <t xml:space="preserve">Quyết định số 1780/QĐ-UBND ngày13/7/2015 của UBND tỉnh </t>
  </si>
  <si>
    <t xml:space="preserve"> Khu dân cư Xuân An 2 (Xóm Hồ)</t>
  </si>
  <si>
    <t>Quyết định số 1427/QĐ-UBND ngày 06/4/2007 của UBND tỉnh</t>
  </si>
  <si>
    <t>Quyết định số 3696/QĐ-UBND ngày 27/6/2016 của UBND huyện Hàm Thuận Bắc</t>
  </si>
  <si>
    <t xml:space="preserve">Công văn số 1315/UBND-ĐTQH ngày 25/4/2016 của UBND tỉnh </t>
  </si>
  <si>
    <t>Quyết định số 1991/QĐ-UBND ngày 14/7/2016 của UBND  thành phố Phan Thiết</t>
  </si>
  <si>
    <t>Quyết định số 3017/QĐ-UBND ngày 22/10/2009 của UBND tỉnh</t>
  </si>
  <si>
    <t xml:space="preserve">
Quyết định số 3185QĐ/KHĐT-TĐ ngày 24/11/2003, Quyết định số 141QĐ/KHĐT-TĐ ngày 14/01/2005 của Sở Kế hoạch và Đầu tư
</t>
  </si>
  <si>
    <t xml:space="preserve">Quyết định số 2114 /QĐ-UBND ngày 20/7/2016 của UBND tỉnh </t>
  </si>
  <si>
    <t>Quyết định số 2983/QĐ-UBND ngày 29/10/2015 của UBND thành phố Phan Thiết</t>
  </si>
  <si>
    <t>Quyết định số 3072/QĐ-UBND ngày 30/10/2015 của UBND tỉnh</t>
  </si>
  <si>
    <t>Quyết định số 889/QĐ-UBND ngày 30/3/2016 của UBND thành phố Phan Thiết</t>
  </si>
  <si>
    <t>Quyết định số 3069/QĐ-UBND ngày 30/10/2015 của UBND tỉnh</t>
  </si>
  <si>
    <t>Quyết định số 3071/QĐ-UBND ngày 30/10/2015 của UBND tỉnh</t>
  </si>
  <si>
    <t>Quyết định số 886/QĐ-UBND ngày 30/3/2016 của UBND thành phố Phan Thiết</t>
  </si>
  <si>
    <t>Quyết định số 2881/QĐ-UBND ngày 05/10/2017 của UBND tỉnh</t>
  </si>
  <si>
    <t xml:space="preserve">Quyết định số 430/QĐ-UBND ngày 26/1/2010 của UBND tỉnh </t>
  </si>
  <si>
    <t xml:space="preserve">Quyết định số 2727/QĐ-UBND ngày 26/11/2010 củaUBND tỉnh </t>
  </si>
  <si>
    <t xml:space="preserve">Quyết định số 1612/QĐ-UBND ngày 08/6/2016 của UBND tỉnh </t>
  </si>
  <si>
    <t xml:space="preserve">Quyết định số 3961/QĐ-UBND ngày 04/11/2014 củaUBND tỉnh </t>
  </si>
  <si>
    <t xml:space="preserve">Công văn số 1458/UBND-KT ngày 05/4/2010 của UBND tỉnh </t>
  </si>
  <si>
    <t>Quyết định số 1471/QĐ-UBND ngày 10/6/2015 của UBND tỉnh</t>
  </si>
  <si>
    <t xml:space="preserve">Quyết định số 124/QĐ-SKHĐT ngày 31/3/2016 của Sở Kế hoạch và Đầu tư </t>
  </si>
  <si>
    <t xml:space="preserve">Quyết định số 1075a/QĐ-UBND ngày 30/8/2013 của UBND huyện Hàm Thuận Nam </t>
  </si>
  <si>
    <t xml:space="preserve">Quyết định số 3022/QĐ-UBND ngày 30/10/2015 của UBND tỉnh </t>
  </si>
  <si>
    <t>Dự án kênh tưới Hàm Thạnh</t>
  </si>
  <si>
    <t>Công văn số 1500/UBND-ĐTQH ngày 10/5/2016 của UBND tỉnh</t>
  </si>
  <si>
    <t xml:space="preserve">Quyết định số 3010/QĐ-UBND ngày 30/10/2015 của UBND tỉnh </t>
  </si>
  <si>
    <t>Quyết định 3566/QĐ-BCT ngày 22/6/2012 của Bộ Công Thương</t>
  </si>
  <si>
    <t>Quyết định 3406/QĐ-UBND ngày 30/11/2015 của UBND tỉnh</t>
  </si>
  <si>
    <t xml:space="preserve">Công văn số 2051/UBND-ĐTQH ngày 06/5/2010 của UBND tỉnh </t>
  </si>
  <si>
    <t>Công văn số 482/UBND-CT ngày 17/5/2010 của UBND huyện Hàm Tân và Quyết định số 656/QĐ-UBND ngày 21/07/2006 của UBND huyện Hàm Tân</t>
  </si>
  <si>
    <t>Thông báo số 251/TB-UBND ngày 12/9/2019 của UBND tỉnh</t>
  </si>
  <si>
    <t>Quyết định  số 962/QĐ-UBND ngày 10/5/2016 huyện Hàm Tân</t>
  </si>
  <si>
    <t>Quyết định phê duyệt chủ trương số 519/QĐ-UBND ngày 16/3/2016 của UBND huyện Hàm Tân</t>
  </si>
  <si>
    <t xml:space="preserve">Quyết định số 470/QĐ-EVNSPC ngày 16/02/2016 của Tổng công ty Điện lực Miền Nam </t>
  </si>
  <si>
    <t>Quyết định số 5230/QĐ-UBND ngày 26/12/2012 của UBND huyện Tánh Linh</t>
  </si>
  <si>
    <t xml:space="preserve">Công văn 4602/UBND-ĐTQH ngày 28/9/2011 của UBND tỉnh </t>
  </si>
  <si>
    <t>Quyết định số 5229/QĐ-UBND ngày 26/12/2012 của UBND huyện Tánh Linh</t>
  </si>
  <si>
    <t xml:space="preserve">Quyết định số 1040/QĐ-UBND ngày 21/4/2015 của UBND tỉnh </t>
  </si>
  <si>
    <t xml:space="preserve">Quyết định số 1500/UBND-ĐTQH ngày 10/5/2016 của UBND tỉnh </t>
  </si>
  <si>
    <t>Công văn 331/HĐND-KTXH ngày 25/4/2016 của Hội đồng nhân dân tỉnh</t>
  </si>
  <si>
    <t>Quyết định số 3020/QĐ-UBND ngày 30/10/2015 vcủa UBND tỉnh</t>
  </si>
  <si>
    <t>Công văn 2596/UBND-ĐTQH ngày 22/7/2016 của UBND tỉnh</t>
  </si>
  <si>
    <t xml:space="preserve">Quyết định số 2597/QĐ-UBND của UBND tỉnh ngày 28/7/2016  </t>
  </si>
  <si>
    <t>Giấy phép thăm dò khoáng sản số 218/GP-BTNMT ngày 01/2/2008 của Bộ Tài nguyên và Môi trường</t>
  </si>
  <si>
    <t xml:space="preserve">Quyết định 5717/QĐ-UBND ngày 20/12/2012 của UBND huyện Đức Linh </t>
  </si>
  <si>
    <t>Quyết định 2402/QĐ-UBND ngày 18/10/2012 của UBND huyện Đức Linh</t>
  </si>
  <si>
    <t xml:space="preserve">Quyết định đóng quân canh phòng số 1473/QĐ-BTL ngày 10/9/2011 của Bộ Tư lệnh Quân khu 7  </t>
  </si>
  <si>
    <t xml:space="preserve">Quyết định 2309/QĐ-BQP ngày 04/7/2012 của Bộ Quốc phòng </t>
  </si>
  <si>
    <t>Quyết định số 2439/QĐ-EVN SPC ngày 14/7/2016 của Tổng Công ty Điện lực Miền Nam</t>
  </si>
  <si>
    <t xml:space="preserve">Quyết định số 3097/QĐ-UBND ngày 30/10/2015 của UBND tỉnh </t>
  </si>
  <si>
    <t>v</t>
  </si>
  <si>
    <t>Công văn số 1847/UBND-ĐTQH ngày 10/6/2015 của UBND tỉnh</t>
  </si>
  <si>
    <r>
      <t xml:space="preserve">DANH MỤC CÁC DỰ ÁN SỬ DỤNG ĐẤT TRỒNG LÚA, ĐẤT RỪNG PHÒNG HỘ, RỪNG ĐẶC DỤNG
 SAU 03 NĂM CHUYỂN TIẾP THỰC HIỆN TRONG NĂM 2020 
</t>
    </r>
  </si>
  <si>
    <t>Đang triển khai đo đạc, kiểm kê</t>
  </si>
  <si>
    <t>Khai thác sét làm gạch ngói của Công ty Cổ phần Bắc Mỹ ở xã Mé Pu</t>
  </si>
  <si>
    <t>Khai thác sét làm gạch ngói của Công ty Trách nhiệm hữu hạn Thái Bảo - Bình Thuận</t>
  </si>
  <si>
    <t>Đường Trung tâm dạy nghề đi Lập Đức và Tà Mon</t>
  </si>
  <si>
    <t>Quyết định số 2976/QĐ-UBND ngày 29/10/2015 của UBND tỉnh</t>
  </si>
  <si>
    <t>Xã Mé Pu chỉ có 02 cơ sở kinh doanh nhỏ lẻ không di dời nên không có khả năng thực hiện</t>
  </si>
  <si>
    <t>Công văn số 2596/UBND-ĐTQH ngày 22/7/2016 của UBND tỉnh</t>
  </si>
  <si>
    <t>Kho bạc nhà nước tỉnh</t>
  </si>
  <si>
    <t>Làm mới kênh nội đồng Bảo Đại - Miệng đập xã Đức Tín</t>
  </si>
  <si>
    <t>Đất thủy tợi</t>
  </si>
  <si>
    <t>Khu thiết chế văn hóa</t>
  </si>
  <si>
    <t>Ban quản lý Dự án huyện Tánh Linh</t>
  </si>
  <si>
    <t>Công trình hệ thống nước Bắc sông La Ngà, huyện Đức Linh</t>
  </si>
  <si>
    <t>Xây mới Trụ sở kết hợp Nhà văn hoá thôn 1B, xã Trà Tân (đất trường THCS Trà Tân cũ)</t>
  </si>
  <si>
    <t>Các xã thuộc huyện Hàm Thuận Bắc, Bắc Bình, Tuy Phong</t>
  </si>
  <si>
    <t>Chi cuc Phát triển nông Thôn</t>
  </si>
  <si>
    <t>Hệ thống nước thị trấn Lương Sơn</t>
  </si>
  <si>
    <t>Trung tâm nước sạch &amp; vệ sinh môi trường</t>
  </si>
  <si>
    <t>Công ty Cổ phần năng lượng tái tạo Châu Á</t>
  </si>
  <si>
    <t>Quyết định số 3216/QĐ-BGTVT ngày 16/10/2013 của Bộ Giao thông vận tải và Biên bản làm việc ngày 22/7/2016 giữa UBND tỉnh và Bộ quốc phòng</t>
  </si>
  <si>
    <t>Đường giao thông nông thôn thôn 1, thôn 2, thôn 3 thôn 4 (giai đoạn 2), xã Sơn Mỹ</t>
  </si>
  <si>
    <t>Mỏ hầm lò khai thác quặng Wonfram</t>
  </si>
  <si>
    <t>Phụ lục số 6:</t>
  </si>
  <si>
    <t>Phụ lục số 1:</t>
  </si>
  <si>
    <t>Phụ lục số 2:</t>
  </si>
  <si>
    <t>Phụ lục số 3:</t>
  </si>
  <si>
    <t>Phụ lục số 4:</t>
  </si>
  <si>
    <t>Phụ lục số 5:</t>
  </si>
  <si>
    <t>Đang thực hiện công tác thu hồi, bồi thường giải phóng mặt bằng; Điều chỉnh không sử dụng diện tích đất lúa; điều chỉnh diện tích thu hồi đất. Sử dụng vốn vay Ngân hàng thế giới</t>
  </si>
  <si>
    <t>DANH MỤC CÁC DỰ ÁN SỬ DỤNG ĐẤT TRỒNG LÚA, ĐẤT RỪNG PHÒNG HỘ, 
RỪNG ĐẶC DỤNG ĐƯỢC HỦY BỎ SAU 03 NĂM CHƯA THỰC HIỆN</t>
  </si>
  <si>
    <t>DANH MỤC DỰ ÁN THUỘC TRƯỜNG HỢP NHÀ NƯỚC THU HỒI 
ĐƯỢC HỦY BỎ SAU 03 NĂM CHƯA THỰC HIỆN</t>
  </si>
  <si>
    <t>DANH MỤC DỰ ÁN THUỘC TRƯỜNG HỢP NHÀ NƯỚC THU HỒI SAU 03 NĂM 
CHUYỂN TIẾP THỰC HIỆN TRONG NĂM 2020</t>
  </si>
  <si>
    <t>DANH MỤC CÁC CÔNG TRÌNH, DỰ ÁN CHUYỂN MỤC ĐÍCH SỬ DỤNG ĐẤT TRỒNG LÚA, 
ĐẤT RỪNG PHÒNG HỘ TRONG NĂM 2020 TRÊN ĐỊA BÀN TỈNH</t>
  </si>
  <si>
    <t>DANH MỤC CÁC DỰ ÁN THUỘC TRƯỜNG HỢP NHÀ NƯỚC THU HỒI ĐẤT  NĂM 2020 TRÊN ĐỊA BÀN TỈNH</t>
  </si>
  <si>
    <t xml:space="preserve">(Kèm theo Nghị quyết số  97  /NQ-HĐND ngày 19/12/2019 của Hội đồng nhân dân tỉnh)
</t>
  </si>
  <si>
    <t xml:space="preserve">(Kèm theo Nghị quyết số 97/NQ-HĐND ngày 19/12/2019 của Hội đồng nhân dân tỉnh)
</t>
  </si>
  <si>
    <t>(Kèm theo Nghị quyết số  97/NQ-HĐND ngày 19/12/2019 của Hội đồng nhân dân tỉnh)</t>
  </si>
  <si>
    <t>(Kèm theo Nghị quyết số 97/NQ-HĐND ngày 19/12/2019 của Hội đồng nhân dân tỉnh)</t>
  </si>
</sst>
</file>

<file path=xl/styles.xml><?xml version="1.0" encoding="utf-8"?>
<styleSheet xmlns="http://schemas.openxmlformats.org/spreadsheetml/2006/main">
  <numFmts count="4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_);_(* \(#,##0\);_(* &quot;-&quot;??_);_(@_)"/>
    <numFmt numFmtId="181" formatCode="#,##0.0"/>
    <numFmt numFmtId="182" formatCode="#,##0.000"/>
    <numFmt numFmtId="183" formatCode="_ * #,##0.00_)\ _V_N_Đ_ ;_ * \(#,##0.00\)\ _V_N_Đ_ ;_ * &quot;-&quot;??_)\ _V_N_Đ_ ;_ @_ "/>
    <numFmt numFmtId="184" formatCode="_-* #,##0\ _₫_-;\-* #,##0\ _₫_-;_-* &quot;-&quot;??\ _₫_-;_-@_-"/>
    <numFmt numFmtId="185" formatCode="0.00_ ;\-0.00\ "/>
    <numFmt numFmtId="186" formatCode="0_);\(0\)"/>
    <numFmt numFmtId="187" formatCode="_ * #,##0_)\ &quot;vnđ&quot;_ ;_ * \(#,##0\)\ &quot;vnđ&quot;_ ;_ * &quot;-&quot;_)\ &quot;vnđ&quot;_ ;_ @_ "/>
    <numFmt numFmtId="188" formatCode="_ * #,##0_)\ _V_N_Đ_ ;_ * \(#,##0\)\ _V_N_Đ_ ;_ * &quot;-&quot;_)\ _V_N_Đ_ ;_ @_ "/>
    <numFmt numFmtId="189" formatCode="_ * #,##0.00_)\ &quot;vnđ&quot;_ ;_ * \(#,##0.00\)\ &quot;vnđ&quot;_ ;_ * &quot;-&quot;??_)\ &quot;vnđ&quot;_ ;_ @_ "/>
    <numFmt numFmtId="190" formatCode="#,##0.00\ ;&quot; (&quot;#,##0.00\);&quot; -&quot;#\ ;@\ "/>
    <numFmt numFmtId="191" formatCode="#,##0.0000"/>
    <numFmt numFmtId="192" formatCode="_(* #,##0_);_(* \(#,##0\);_(* &quot;-&quot;&quot;?&quot;&quot;?&quot;_);_(@_)"/>
    <numFmt numFmtId="193" formatCode="_ * #,##0.00_)\ _V_N_Đ_ ;_ * \(#,##0.00\)\ _V_N_Đ_ ;_ * &quot;-&quot;&quot;?&quot;&quot;?&quot;_)\ _V_N_Đ_ ;_ @_ "/>
    <numFmt numFmtId="194" formatCode="&quot;SFr.&quot;\ #,##0.00"/>
    <numFmt numFmtId="195" formatCode="_(* #,##0.00_);_(* \(#,##0.00\);_(* &quot;-&quot;&quot;?&quot;&quot;?&quot;_);_(@_)"/>
    <numFmt numFmtId="196" formatCode="_-* #,##0.00\ _₫_-;\-* #,##0.00\ _₫_-;_-* &quot;-&quot;&quot;?&quot;&quot;?&quot;\ _₫_-;_-@_-"/>
    <numFmt numFmtId="197" formatCode="\(#,###\)"/>
    <numFmt numFmtId="198" formatCode="\(#,###.00\)"/>
    <numFmt numFmtId="199" formatCode="_(&quot;$&quot;* #,##0.00_);_(&quot;$&quot;* \(#,##0.00\);_(&quot;$&quot;* &quot;-&quot;&quot;?&quot;&quot;?&quot;_);_(@_)"/>
    <numFmt numFmtId="200" formatCode="_-* #,##0\ _₫_-;\-* #,##0\ _₫_-;_-* &quot;-&quot;&quot;?&quot;&quot;?&quot;\ _₫_-;_-@_-"/>
    <numFmt numFmtId="201" formatCode="_-* #,##0.00_-;\-* #,##0.00_-;_-* &quot;-&quot;&quot;?&quot;&quot;?&quot;_-;_-@_-"/>
  </numFmts>
  <fonts count="56">
    <font>
      <sz val="12"/>
      <name val="Times New Roman"/>
      <family val="0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name val="Mangal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0"/>
      <name val="VNI-Times"/>
      <family val="0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Times New Roman"/>
      <family val="2"/>
    </font>
    <font>
      <sz val="13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2"/>
      <color indexed="20"/>
      <name val="Times New Roman"/>
      <family val="1"/>
    </font>
    <font>
      <sz val="11"/>
      <color indexed="17"/>
      <name val="Arial"/>
      <family val="2"/>
    </font>
    <font>
      <u val="single"/>
      <sz val="12"/>
      <color indexed="12"/>
      <name val="Times New Roman"/>
      <family val="1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2"/>
      <color theme="11"/>
      <name val="Times New Roman"/>
      <family val="1"/>
    </font>
    <font>
      <sz val="11"/>
      <color rgb="FF006100"/>
      <name val="Arial"/>
      <family val="2"/>
    </font>
    <font>
      <u val="single"/>
      <sz val="12"/>
      <color theme="10"/>
      <name val="Times New Roman"/>
      <family val="1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9" fillId="0" borderId="0">
      <alignment/>
      <protection/>
    </xf>
    <xf numFmtId="0" fontId="43" fillId="24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8" fillId="0" borderId="0" applyFill="0" applyBorder="0" applyAlignment="0" applyProtection="0"/>
    <xf numFmtId="171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5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7" borderId="1" applyNumberFormat="0" applyAlignment="0" applyProtection="0"/>
    <xf numFmtId="0" fontId="50" fillId="0" borderId="6" applyNumberFormat="0" applyFill="0" applyAlignment="0" applyProtection="0"/>
    <xf numFmtId="0" fontId="51" fillId="2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29" borderId="7" applyNumberFormat="0" applyFont="0" applyAlignment="0" applyProtection="0"/>
    <xf numFmtId="0" fontId="53" fillId="24" borderId="8" applyNumberFormat="0" applyAlignment="0" applyProtection="0"/>
    <xf numFmtId="9" fontId="0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90" applyFont="1" applyFill="1" applyBorder="1" applyAlignment="1">
      <alignment horizontal="center" vertical="center" wrapText="1"/>
      <protection/>
    </xf>
    <xf numFmtId="4" fontId="0" fillId="0" borderId="10" xfId="90" applyNumberFormat="1" applyFont="1" applyFill="1" applyBorder="1" applyAlignment="1">
      <alignment horizontal="right" vertical="center" wrapText="1"/>
      <protection/>
    </xf>
    <xf numFmtId="4" fontId="0" fillId="0" borderId="10" xfId="90" applyNumberFormat="1" applyFont="1" applyFill="1" applyBorder="1" applyAlignment="1">
      <alignment horizontal="right" vertical="center"/>
      <protection/>
    </xf>
    <xf numFmtId="4" fontId="0" fillId="0" borderId="10" xfId="84" applyNumberFormat="1" applyFont="1" applyFill="1" applyBorder="1" applyAlignment="1">
      <alignment horizontal="right" vertical="center"/>
      <protection/>
    </xf>
    <xf numFmtId="180" fontId="0" fillId="0" borderId="10" xfId="69" applyNumberFormat="1" applyFont="1" applyFill="1" applyBorder="1" applyAlignment="1">
      <alignment horizontal="center" vertical="center" wrapText="1"/>
      <protection/>
    </xf>
    <xf numFmtId="3" fontId="0" fillId="0" borderId="10" xfId="90" applyNumberFormat="1" applyFont="1" applyFill="1" applyBorder="1" applyAlignment="1">
      <alignment horizontal="center" vertical="center" wrapText="1"/>
      <protection/>
    </xf>
    <xf numFmtId="1" fontId="0" fillId="0" borderId="10" xfId="92" applyNumberFormat="1" applyFont="1" applyFill="1" applyBorder="1" applyAlignment="1">
      <alignment horizontal="center" vertical="center"/>
      <protection/>
    </xf>
    <xf numFmtId="0" fontId="0" fillId="0" borderId="10" xfId="92" applyFont="1" applyFill="1" applyBorder="1" applyAlignment="1">
      <alignment horizontal="center" vertical="center" wrapText="1"/>
      <protection/>
    </xf>
    <xf numFmtId="1" fontId="0" fillId="0" borderId="10" xfId="84" applyNumberFormat="1" applyFont="1" applyFill="1" applyBorder="1" applyAlignment="1">
      <alignment horizontal="center" vertical="center"/>
      <protection/>
    </xf>
    <xf numFmtId="0" fontId="0" fillId="0" borderId="10" xfId="84" applyFont="1" applyFill="1" applyBorder="1" applyAlignment="1">
      <alignment horizontal="center" vertical="center" wrapText="1"/>
      <protection/>
    </xf>
    <xf numFmtId="0" fontId="0" fillId="0" borderId="10" xfId="85" applyFont="1" applyFill="1" applyBorder="1" applyAlignment="1">
      <alignment horizontal="center" vertical="center" wrapText="1"/>
      <protection/>
    </xf>
    <xf numFmtId="0" fontId="0" fillId="0" borderId="10" xfId="71" applyFont="1" applyFill="1" applyBorder="1" applyAlignment="1">
      <alignment horizontal="center" vertical="center" wrapText="1"/>
      <protection/>
    </xf>
    <xf numFmtId="171" fontId="0" fillId="0" borderId="10" xfId="0" applyNumberFormat="1" applyFont="1" applyFill="1" applyBorder="1" applyAlignment="1">
      <alignment horizontal="center" vertical="center" wrapText="1"/>
    </xf>
    <xf numFmtId="4" fontId="0" fillId="0" borderId="10" xfId="42" applyNumberFormat="1" applyFont="1" applyFill="1" applyBorder="1" applyAlignment="1">
      <alignment horizontal="right" vertical="center"/>
    </xf>
    <xf numFmtId="49" fontId="0" fillId="0" borderId="10" xfId="69" applyNumberFormat="1" applyFont="1" applyFill="1" applyBorder="1" applyAlignment="1">
      <alignment horizontal="center" vertical="center" wrapText="1"/>
      <protection/>
    </xf>
    <xf numFmtId="0" fontId="0" fillId="0" borderId="10" xfId="69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0" fillId="0" borderId="0" xfId="84" applyFont="1" applyFill="1" applyBorder="1" applyAlignment="1">
      <alignment horizontal="center" vertical="center" wrapText="1"/>
      <protection/>
    </xf>
    <xf numFmtId="1" fontId="0" fillId="0" borderId="10" xfId="90" applyNumberFormat="1" applyFont="1" applyFill="1" applyBorder="1" applyAlignment="1">
      <alignment horizontal="center" vertical="center" wrapText="1"/>
      <protection/>
    </xf>
    <xf numFmtId="0" fontId="0" fillId="0" borderId="10" xfId="84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171" fontId="0" fillId="0" borderId="10" xfId="0" applyNumberFormat="1" applyFont="1" applyFill="1" applyBorder="1" applyAlignment="1">
      <alignment horizontal="left" vertical="center" wrapText="1"/>
    </xf>
    <xf numFmtId="2" fontId="0" fillId="0" borderId="10" xfId="85" applyNumberFormat="1" applyFont="1" applyFill="1" applyBorder="1" applyAlignment="1">
      <alignment horizontal="left" vertical="center" wrapText="1"/>
      <protection/>
    </xf>
    <xf numFmtId="0" fontId="0" fillId="0" borderId="10" xfId="82" applyFont="1" applyFill="1" applyBorder="1" applyAlignment="1">
      <alignment horizontal="left" vertical="center" wrapText="1"/>
      <protection/>
    </xf>
    <xf numFmtId="0" fontId="0" fillId="0" borderId="10" xfId="90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10" xfId="91" applyFont="1" applyFill="1" applyBorder="1" applyAlignment="1">
      <alignment horizontal="center" vertical="center" wrapText="1"/>
      <protection/>
    </xf>
    <xf numFmtId="4" fontId="0" fillId="0" borderId="10" xfId="49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4" fontId="0" fillId="0" borderId="10" xfId="92" applyNumberFormat="1" applyFont="1" applyFill="1" applyBorder="1" applyAlignment="1">
      <alignment horizontal="right" vertical="center" wrapText="1"/>
      <protection/>
    </xf>
    <xf numFmtId="0" fontId="1" fillId="30" borderId="0" xfId="0" applyFont="1" applyFill="1" applyAlignment="1">
      <alignment/>
    </xf>
    <xf numFmtId="2" fontId="0" fillId="0" borderId="10" xfId="82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vertical="center"/>
    </xf>
    <xf numFmtId="0" fontId="0" fillId="0" borderId="10" xfId="92" applyFont="1" applyFill="1" applyBorder="1" applyAlignment="1">
      <alignment horizontal="left" vertical="center" wrapText="1"/>
      <protection/>
    </xf>
    <xf numFmtId="0" fontId="1" fillId="0" borderId="10" xfId="84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justify" vertical="center" wrapText="1"/>
    </xf>
    <xf numFmtId="0" fontId="0" fillId="8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4" fontId="0" fillId="0" borderId="10" xfId="90" applyNumberFormat="1" applyFont="1" applyFill="1" applyBorder="1" applyAlignment="1">
      <alignment horizontal="center" vertical="center"/>
      <protection/>
    </xf>
    <xf numFmtId="1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justify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0" fontId="0" fillId="8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9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96" fontId="0" fillId="0" borderId="10" xfId="83" applyNumberFormat="1" applyFont="1" applyFill="1" applyBorder="1" applyAlignment="1">
      <alignment horizontal="left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86" applyFont="1" applyFill="1" applyBorder="1" applyAlignment="1">
      <alignment horizontal="left" vertical="center" wrapText="1"/>
      <protection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vertical="center"/>
    </xf>
    <xf numFmtId="4" fontId="0" fillId="0" borderId="10" xfId="90" applyNumberFormat="1" applyFont="1" applyFill="1" applyBorder="1" applyAlignment="1">
      <alignment vertical="center" wrapText="1"/>
      <protection/>
    </xf>
    <xf numFmtId="4" fontId="0" fillId="0" borderId="10" xfId="92" applyNumberFormat="1" applyFont="1" applyFill="1" applyBorder="1" applyAlignment="1">
      <alignment vertical="center" wrapText="1"/>
      <protection/>
    </xf>
    <xf numFmtId="4" fontId="0" fillId="0" borderId="10" xfId="90" applyNumberFormat="1" applyFont="1" applyFill="1" applyBorder="1" applyAlignment="1">
      <alignment vertical="center"/>
      <protection/>
    </xf>
    <xf numFmtId="1" fontId="0" fillId="0" borderId="10" xfId="87" applyNumberFormat="1" applyFont="1" applyFill="1" applyBorder="1" applyAlignment="1">
      <alignment horizontal="center" vertical="center" wrapText="1"/>
      <protection/>
    </xf>
    <xf numFmtId="4" fontId="0" fillId="0" borderId="10" xfId="71" applyNumberFormat="1" applyFont="1" applyFill="1" applyBorder="1" applyAlignment="1">
      <alignment horizontal="right" vertical="center" wrapText="1"/>
      <protection/>
    </xf>
    <xf numFmtId="0" fontId="0" fillId="0" borderId="10" xfId="89" applyFont="1" applyFill="1" applyBorder="1" applyAlignment="1">
      <alignment vertical="center" wrapText="1"/>
      <protection/>
    </xf>
    <xf numFmtId="0" fontId="5" fillId="0" borderId="0" xfId="0" applyFont="1" applyFill="1" applyAlignment="1">
      <alignment/>
    </xf>
    <xf numFmtId="4" fontId="0" fillId="0" borderId="10" xfId="84" applyNumberFormat="1" applyFont="1" applyFill="1" applyBorder="1" applyAlignment="1">
      <alignment vertical="center" wrapText="1"/>
      <protection/>
    </xf>
    <xf numFmtId="0" fontId="1" fillId="8" borderId="0" xfId="0" applyFont="1" applyFill="1" applyAlignment="1">
      <alignment vertic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0" fillId="0" borderId="0" xfId="87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1" fillId="3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10" xfId="49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0" xfId="84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vertical="center"/>
    </xf>
    <xf numFmtId="0" fontId="0" fillId="0" borderId="10" xfId="88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 horizontal="left" vertical="center"/>
    </xf>
    <xf numFmtId="4" fontId="0" fillId="0" borderId="0" xfId="87" applyNumberFormat="1" applyFont="1" applyFill="1" applyBorder="1" applyAlignment="1">
      <alignment horizontal="center" vertical="center" wrapText="1"/>
      <protection/>
    </xf>
    <xf numFmtId="0" fontId="1" fillId="30" borderId="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/>
    </xf>
    <xf numFmtId="0" fontId="1" fillId="30" borderId="0" xfId="0" applyFont="1" applyFill="1" applyBorder="1" applyAlignment="1">
      <alignment horizontal="center"/>
    </xf>
    <xf numFmtId="0" fontId="1" fillId="30" borderId="11" xfId="0" applyFont="1" applyFill="1" applyBorder="1" applyAlignment="1">
      <alignment/>
    </xf>
    <xf numFmtId="192" fontId="1" fillId="8" borderId="0" xfId="69" applyNumberFormat="1" applyFont="1" applyFill="1" applyBorder="1" applyAlignment="1">
      <alignment horizontal="center" vertical="center" wrapText="1"/>
      <protection/>
    </xf>
    <xf numFmtId="4" fontId="1" fillId="8" borderId="0" xfId="87" applyNumberFormat="1" applyFont="1" applyFill="1" applyBorder="1" applyAlignment="1">
      <alignment horizontal="center" vertical="center" wrapText="1"/>
      <protection/>
    </xf>
    <xf numFmtId="0" fontId="1" fillId="8" borderId="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31" borderId="10" xfId="0" applyNumberFormat="1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quotePrefix="1">
      <alignment vertical="center"/>
    </xf>
    <xf numFmtId="4" fontId="11" fillId="0" borderId="0" xfId="0" applyNumberFormat="1" applyFont="1" applyFill="1" applyBorder="1" applyAlignment="1">
      <alignment/>
    </xf>
    <xf numFmtId="1" fontId="0" fillId="0" borderId="10" xfId="91" applyNumberFormat="1" applyFont="1" applyFill="1" applyBorder="1" applyAlignment="1">
      <alignment horizontal="center" vertical="center"/>
      <protection/>
    </xf>
    <xf numFmtId="0" fontId="0" fillId="0" borderId="10" xfId="91" applyFont="1" applyFill="1" applyBorder="1" applyAlignment="1">
      <alignment horizontal="left" vertical="center" wrapText="1"/>
      <protection/>
    </xf>
    <xf numFmtId="4" fontId="0" fillId="0" borderId="10" xfId="91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4" fontId="0" fillId="0" borderId="10" xfId="84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10" xfId="89" applyFont="1" applyFill="1" applyBorder="1" applyAlignment="1">
      <alignment horizontal="left" vertical="center" wrapText="1"/>
      <protection/>
    </xf>
    <xf numFmtId="0" fontId="0" fillId="0" borderId="10" xfId="86" applyFont="1" applyFill="1" applyBorder="1" applyAlignment="1">
      <alignment horizontal="center" vertical="center" wrapText="1"/>
      <protection/>
    </xf>
    <xf numFmtId="4" fontId="0" fillId="0" borderId="10" xfId="71" applyNumberFormat="1" applyFont="1" applyFill="1" applyBorder="1" applyAlignment="1">
      <alignment horizontal="center" vertical="center" wrapText="1"/>
      <protection/>
    </xf>
    <xf numFmtId="4" fontId="0" fillId="0" borderId="10" xfId="87" applyNumberFormat="1" applyFont="1" applyFill="1" applyBorder="1" applyAlignment="1">
      <alignment horizontal="center" vertical="center"/>
      <protection/>
    </xf>
    <xf numFmtId="2" fontId="0" fillId="0" borderId="10" xfId="87" applyNumberFormat="1" applyFont="1" applyFill="1" applyBorder="1" applyAlignment="1">
      <alignment horizontal="center" vertical="center" wrapText="1"/>
      <protection/>
    </xf>
    <xf numFmtId="192" fontId="0" fillId="0" borderId="10" xfId="69" applyNumberFormat="1" applyFont="1" applyFill="1" applyBorder="1" applyAlignment="1">
      <alignment horizontal="center" vertical="center" wrapText="1"/>
      <protection/>
    </xf>
    <xf numFmtId="2" fontId="0" fillId="0" borderId="0" xfId="87" applyNumberFormat="1" applyFont="1" applyFill="1" applyBorder="1" applyAlignment="1">
      <alignment horizontal="center" vertical="center" wrapText="1"/>
      <protection/>
    </xf>
    <xf numFmtId="0" fontId="0" fillId="0" borderId="0" xfId="82" applyFont="1" applyFill="1" applyBorder="1" applyAlignment="1">
      <alignment horizontal="center"/>
      <protection/>
    </xf>
    <xf numFmtId="0" fontId="0" fillId="0" borderId="0" xfId="82" applyFont="1" applyFill="1" applyBorder="1">
      <alignment/>
      <protection/>
    </xf>
    <xf numFmtId="0" fontId="0" fillId="0" borderId="0" xfId="82" applyFont="1" applyFill="1">
      <alignment/>
      <protection/>
    </xf>
    <xf numFmtId="0" fontId="0" fillId="0" borderId="10" xfId="87" applyFont="1" applyFill="1" applyBorder="1" applyAlignment="1">
      <alignment horizontal="center" vertical="center" wrapText="1"/>
      <protection/>
    </xf>
    <xf numFmtId="4" fontId="6" fillId="0" borderId="10" xfId="87" applyNumberFormat="1" applyFont="1" applyFill="1" applyBorder="1" applyAlignment="1">
      <alignment horizontal="center" vertical="center"/>
      <protection/>
    </xf>
    <xf numFmtId="4" fontId="0" fillId="0" borderId="10" xfId="42" applyNumberFormat="1" applyFont="1" applyFill="1" applyBorder="1" applyAlignment="1">
      <alignment horizontal="center" vertical="center" wrapText="1"/>
    </xf>
    <xf numFmtId="4" fontId="0" fillId="0" borderId="10" xfId="84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/>
    </xf>
    <xf numFmtId="1" fontId="0" fillId="0" borderId="10" xfId="84" applyNumberFormat="1" applyFont="1" applyFill="1" applyBorder="1" applyAlignment="1">
      <alignment horizontal="center" vertical="center" wrapText="1"/>
      <protection/>
    </xf>
    <xf numFmtId="2" fontId="0" fillId="0" borderId="10" xfId="87" applyNumberFormat="1" applyFont="1" applyFill="1" applyBorder="1" applyAlignment="1">
      <alignment horizontal="left" vertical="center" wrapText="1"/>
      <protection/>
    </xf>
    <xf numFmtId="2" fontId="0" fillId="0" borderId="10" xfId="84" applyNumberFormat="1" applyFont="1" applyFill="1" applyBorder="1" applyAlignment="1">
      <alignment horizontal="center" vertical="center" wrapText="1"/>
      <protection/>
    </xf>
    <xf numFmtId="1" fontId="0" fillId="0" borderId="10" xfId="84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90" applyFont="1" applyFill="1" applyBorder="1" applyAlignment="1">
      <alignment horizontal="center" vertical="center" wrapText="1"/>
      <protection/>
    </xf>
    <xf numFmtId="4" fontId="0" fillId="0" borderId="10" xfId="49" applyNumberFormat="1" applyFont="1" applyFill="1" applyBorder="1" applyAlignment="1">
      <alignment horizontal="right" vertical="center" wrapText="1"/>
    </xf>
    <xf numFmtId="0" fontId="0" fillId="0" borderId="10" xfId="84" applyFont="1" applyFill="1" applyBorder="1" applyAlignment="1">
      <alignment horizontal="center" vertical="center" wrapText="1"/>
      <protection/>
    </xf>
    <xf numFmtId="0" fontId="0" fillId="0" borderId="0" xfId="84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0" fillId="0" borderId="10" xfId="90" applyFont="1" applyFill="1" applyBorder="1" applyAlignment="1">
      <alignment vertical="center" wrapText="1"/>
      <protection/>
    </xf>
    <xf numFmtId="0" fontId="0" fillId="0" borderId="10" xfId="6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97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0" fillId="0" borderId="10" xfId="69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Fill="1" applyBorder="1" applyAlignment="1">
      <alignment vertical="center"/>
    </xf>
    <xf numFmtId="180" fontId="1" fillId="0" borderId="10" xfId="69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84" applyNumberFormat="1" applyFont="1" applyFill="1" applyBorder="1" applyAlignment="1">
      <alignment vertical="center"/>
      <protection/>
    </xf>
    <xf numFmtId="4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4" fontId="0" fillId="0" borderId="10" xfId="90" applyNumberFormat="1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81" applyFont="1" applyFill="1" applyBorder="1" applyAlignment="1">
      <alignment horizontal="center" vertical="center" wrapText="1"/>
      <protection/>
    </xf>
    <xf numFmtId="4" fontId="0" fillId="0" borderId="10" xfId="90" applyNumberFormat="1" applyFont="1" applyFill="1" applyBorder="1" applyAlignment="1">
      <alignment horizontal="center" vertical="center"/>
      <protection/>
    </xf>
    <xf numFmtId="195" fontId="0" fillId="0" borderId="10" xfId="69" applyNumberFormat="1" applyFont="1" applyFill="1" applyBorder="1" applyAlignment="1">
      <alignment horizontal="center" vertical="center" wrapText="1"/>
      <protection/>
    </xf>
    <xf numFmtId="4" fontId="0" fillId="0" borderId="10" xfId="49" applyNumberFormat="1" applyFont="1" applyFill="1" applyBorder="1" applyAlignment="1">
      <alignment vertical="center" wrapText="1"/>
    </xf>
    <xf numFmtId="1" fontId="0" fillId="0" borderId="10" xfId="92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92" applyFont="1" applyFill="1" applyBorder="1" applyAlignment="1">
      <alignment horizontal="center" vertical="center" wrapText="1"/>
      <protection/>
    </xf>
    <xf numFmtId="4" fontId="0" fillId="0" borderId="10" xfId="92" applyNumberFormat="1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10" xfId="85" applyNumberFormat="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0" fontId="0" fillId="0" borderId="10" xfId="70" applyNumberFormat="1" applyFont="1" applyFill="1" applyBorder="1" applyAlignment="1">
      <alignment horizontal="left" vertical="center" wrapText="1"/>
      <protection/>
    </xf>
    <xf numFmtId="4" fontId="0" fillId="0" borderId="0" xfId="49" applyNumberFormat="1" applyFont="1" applyFill="1" applyBorder="1" applyAlignment="1">
      <alignment horizontal="center" vertical="center" wrapText="1"/>
    </xf>
    <xf numFmtId="1" fontId="0" fillId="0" borderId="0" xfId="49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13" fillId="0" borderId="10" xfId="90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Fill="1" applyAlignment="1">
      <alignment/>
    </xf>
    <xf numFmtId="1" fontId="10" fillId="0" borderId="10" xfId="84" applyNumberFormat="1" applyFont="1" applyFill="1" applyBorder="1" applyAlignment="1">
      <alignment horizontal="center" vertical="center"/>
      <protection/>
    </xf>
    <xf numFmtId="182" fontId="10" fillId="0" borderId="10" xfId="84" applyNumberFormat="1" applyFont="1" applyFill="1" applyBorder="1" applyAlignment="1">
      <alignment horizontal="left" vertical="center" wrapText="1"/>
      <protection/>
    </xf>
    <xf numFmtId="182" fontId="10" fillId="0" borderId="10" xfId="84" applyNumberFormat="1" applyFont="1" applyFill="1" applyBorder="1" applyAlignment="1">
      <alignment horizontal="center" vertical="center" wrapText="1"/>
      <protection/>
    </xf>
    <xf numFmtId="4" fontId="10" fillId="0" borderId="10" xfId="84" applyNumberFormat="1" applyFont="1" applyFill="1" applyBorder="1" applyAlignment="1">
      <alignment horizontal="right" vertical="center"/>
      <protection/>
    </xf>
    <xf numFmtId="4" fontId="10" fillId="0" borderId="10" xfId="91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 vertical="center"/>
    </xf>
    <xf numFmtId="182" fontId="10" fillId="0" borderId="10" xfId="91" applyNumberFormat="1" applyFont="1" applyFill="1" applyBorder="1" applyAlignment="1">
      <alignment horizontal="center" vertical="center" wrapText="1"/>
      <protection/>
    </xf>
    <xf numFmtId="4" fontId="10" fillId="0" borderId="10" xfId="71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vertical="center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left" vertical="center" wrapText="1"/>
    </xf>
    <xf numFmtId="180" fontId="1" fillId="0" borderId="10" xfId="69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" fontId="1" fillId="0" borderId="10" xfId="69" applyNumberFormat="1" applyFont="1" applyFill="1" applyBorder="1" applyAlignment="1">
      <alignment horizontal="center" vertical="center" wrapText="1"/>
      <protection/>
    </xf>
    <xf numFmtId="171" fontId="1" fillId="0" borderId="10" xfId="69" applyNumberFormat="1" applyFont="1" applyFill="1" applyBorder="1" applyAlignment="1">
      <alignment horizontal="center" vertical="center" wrapText="1"/>
      <protection/>
    </xf>
    <xf numFmtId="0" fontId="1" fillId="0" borderId="10" xfId="69" applyFont="1" applyFill="1" applyBorder="1" applyAlignment="1">
      <alignment horizontal="center" vertical="center" wrapText="1"/>
      <protection/>
    </xf>
    <xf numFmtId="0" fontId="24" fillId="0" borderId="10" xfId="74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4" fontId="1" fillId="0" borderId="10" xfId="42" applyNumberFormat="1" applyFont="1" applyFill="1" applyBorder="1" applyAlignment="1">
      <alignment horizontal="right" vertical="center"/>
    </xf>
    <xf numFmtId="4" fontId="1" fillId="0" borderId="10" xfId="42" applyNumberFormat="1" applyFont="1" applyFill="1" applyBorder="1" applyAlignment="1">
      <alignment horizontal="center" vertical="center"/>
    </xf>
    <xf numFmtId="1" fontId="1" fillId="0" borderId="10" xfId="91" applyNumberFormat="1" applyFont="1" applyFill="1" applyBorder="1" applyAlignment="1">
      <alignment horizontal="center" vertical="center"/>
      <protection/>
    </xf>
    <xf numFmtId="0" fontId="1" fillId="0" borderId="10" xfId="89" applyFont="1" applyFill="1" applyBorder="1" applyAlignment="1">
      <alignment horizontal="left" vertical="center" wrapText="1"/>
      <protection/>
    </xf>
    <xf numFmtId="0" fontId="1" fillId="0" borderId="10" xfId="88" applyFont="1" applyFill="1" applyBorder="1" applyAlignment="1">
      <alignment horizontal="center" vertical="center" wrapText="1"/>
      <protection/>
    </xf>
    <xf numFmtId="0" fontId="1" fillId="0" borderId="10" xfId="71" applyFont="1" applyFill="1" applyBorder="1" applyAlignment="1">
      <alignment horizontal="right" vertical="center" wrapText="1"/>
      <protection/>
    </xf>
    <xf numFmtId="4" fontId="1" fillId="0" borderId="10" xfId="71" applyNumberFormat="1" applyFont="1" applyFill="1" applyBorder="1" applyAlignment="1">
      <alignment horizontal="right" vertical="center" wrapText="1"/>
      <protection/>
    </xf>
    <xf numFmtId="4" fontId="1" fillId="0" borderId="10" xfId="71" applyNumberFormat="1" applyFont="1" applyFill="1" applyBorder="1" applyAlignment="1">
      <alignment horizontal="center" vertical="center" wrapText="1"/>
      <protection/>
    </xf>
    <xf numFmtId="192" fontId="1" fillId="0" borderId="10" xfId="69" applyNumberFormat="1" applyFont="1" applyFill="1" applyBorder="1" applyAlignment="1">
      <alignment horizontal="center" vertical="center" wrapText="1"/>
      <protection/>
    </xf>
    <xf numFmtId="2" fontId="1" fillId="0" borderId="10" xfId="0" applyNumberFormat="1" applyFont="1" applyFill="1" applyBorder="1" applyAlignment="1">
      <alignment horizontal="left" vertical="center" wrapText="1"/>
    </xf>
    <xf numFmtId="4" fontId="1" fillId="0" borderId="10" xfId="90" applyNumberFormat="1" applyFont="1" applyFill="1" applyBorder="1" applyAlignment="1">
      <alignment horizontal="right" vertical="center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1" fontId="5" fillId="0" borderId="10" xfId="42" applyNumberFormat="1" applyFont="1" applyFill="1" applyBorder="1" applyAlignment="1">
      <alignment horizontal="center" vertical="center"/>
    </xf>
    <xf numFmtId="4" fontId="5" fillId="0" borderId="10" xfId="42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5" fillId="0" borderId="10" xfId="91" applyNumberFormat="1" applyFont="1" applyFill="1" applyBorder="1" applyAlignment="1">
      <alignment horizontal="center" vertical="center"/>
      <protection/>
    </xf>
    <xf numFmtId="0" fontId="5" fillId="0" borderId="10" xfId="89" applyFont="1" applyFill="1" applyBorder="1" applyAlignment="1">
      <alignment horizontal="left" vertical="center" wrapText="1"/>
      <protection/>
    </xf>
    <xf numFmtId="0" fontId="5" fillId="0" borderId="10" xfId="88" applyFont="1" applyFill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4" fontId="5" fillId="0" borderId="10" xfId="71" applyNumberFormat="1" applyFont="1" applyFill="1" applyBorder="1" applyAlignment="1">
      <alignment horizontal="center" vertical="center" wrapText="1"/>
      <protection/>
    </xf>
    <xf numFmtId="4" fontId="5" fillId="0" borderId="10" xfId="87" applyNumberFormat="1" applyFont="1" applyFill="1" applyBorder="1" applyAlignment="1">
      <alignment horizontal="center" vertical="center" wrapText="1"/>
      <protection/>
    </xf>
    <xf numFmtId="196" fontId="5" fillId="0" borderId="10" xfId="42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92" fontId="5" fillId="0" borderId="10" xfId="69" applyNumberFormat="1" applyFont="1" applyFill="1" applyBorder="1" applyAlignment="1">
      <alignment horizontal="center" vertical="center" wrapText="1"/>
      <protection/>
    </xf>
    <xf numFmtId="1" fontId="5" fillId="0" borderId="10" xfId="84" applyNumberFormat="1" applyFont="1" applyFill="1" applyBorder="1" applyAlignment="1">
      <alignment horizontal="center" vertical="center"/>
      <protection/>
    </xf>
    <xf numFmtId="2" fontId="5" fillId="0" borderId="10" xfId="85" applyNumberFormat="1" applyFont="1" applyFill="1" applyBorder="1" applyAlignment="1">
      <alignment horizontal="left" vertical="center" wrapText="1"/>
      <protection/>
    </xf>
    <xf numFmtId="0" fontId="5" fillId="0" borderId="10" xfId="84" applyFont="1" applyFill="1" applyBorder="1" applyAlignment="1">
      <alignment horizontal="center" vertical="center" wrapText="1"/>
      <protection/>
    </xf>
    <xf numFmtId="4" fontId="5" fillId="0" borderId="10" xfId="90" applyNumberFormat="1" applyFont="1" applyFill="1" applyBorder="1" applyAlignment="1">
      <alignment horizontal="center" vertical="center"/>
      <protection/>
    </xf>
    <xf numFmtId="0" fontId="5" fillId="0" borderId="0" xfId="84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10" xfId="40" applyFont="1" applyFill="1" applyBorder="1" applyAlignment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195" fontId="5" fillId="0" borderId="10" xfId="0" applyNumberFormat="1" applyFont="1" applyFill="1" applyBorder="1" applyAlignment="1">
      <alignment horizontal="left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195" fontId="5" fillId="0" borderId="0" xfId="0" applyNumberFormat="1" applyFont="1" applyFill="1" applyBorder="1" applyAlignment="1">
      <alignment horizontal="center" vertical="center" wrapText="1"/>
    </xf>
    <xf numFmtId="0" fontId="5" fillId="0" borderId="10" xfId="84" applyFont="1" applyFill="1" applyBorder="1" applyAlignment="1">
      <alignment horizontal="left" vertical="center" wrapText="1"/>
      <protection/>
    </xf>
    <xf numFmtId="0" fontId="6" fillId="0" borderId="10" xfId="84" applyFont="1" applyFill="1" applyBorder="1" applyAlignment="1">
      <alignment horizontal="center" vertical="center" wrapText="1"/>
      <protection/>
    </xf>
    <xf numFmtId="4" fontId="5" fillId="0" borderId="10" xfId="84" applyNumberFormat="1" applyFont="1" applyFill="1" applyBorder="1" applyAlignment="1">
      <alignment vertical="center"/>
      <protection/>
    </xf>
    <xf numFmtId="0" fontId="1" fillId="0" borderId="0" xfId="0" applyFont="1" applyFill="1" applyBorder="1" applyAlignment="1">
      <alignment horizontal="center" vertical="center" wrapText="1"/>
    </xf>
    <xf numFmtId="4" fontId="5" fillId="0" borderId="0" xfId="87" applyNumberFormat="1" applyFont="1" applyFill="1" applyBorder="1" applyAlignment="1">
      <alignment horizontal="center" vertical="center" wrapText="1"/>
      <protection/>
    </xf>
    <xf numFmtId="4" fontId="1" fillId="0" borderId="10" xfId="72" applyNumberFormat="1" applyFont="1" applyFill="1" applyBorder="1" applyAlignment="1">
      <alignment horizontal="right" vertical="center" wrapText="1"/>
      <protection/>
    </xf>
    <xf numFmtId="2" fontId="5" fillId="0" borderId="10" xfId="0" applyNumberFormat="1" applyFont="1" applyFill="1" applyBorder="1" applyAlignment="1">
      <alignment horizontal="justify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 wrapText="1"/>
    </xf>
    <xf numFmtId="0" fontId="5" fillId="0" borderId="10" xfId="84" applyFont="1" applyFill="1" applyBorder="1" applyAlignment="1">
      <alignment vertical="center" wrapText="1"/>
      <protection/>
    </xf>
    <xf numFmtId="4" fontId="5" fillId="0" borderId="10" xfId="84" applyNumberFormat="1" applyFont="1" applyFill="1" applyBorder="1" applyAlignment="1">
      <alignment horizontal="right" vertical="center"/>
      <protection/>
    </xf>
    <xf numFmtId="0" fontId="5" fillId="0" borderId="10" xfId="69" applyFont="1" applyFill="1" applyBorder="1" applyAlignment="1">
      <alignment horizontal="center" vertical="center" wrapText="1"/>
      <protection/>
    </xf>
    <xf numFmtId="1" fontId="1" fillId="0" borderId="10" xfId="84" applyNumberFormat="1" applyFont="1" applyFill="1" applyBorder="1" applyAlignment="1">
      <alignment horizontal="center" vertical="center"/>
      <protection/>
    </xf>
    <xf numFmtId="0" fontId="1" fillId="0" borderId="10" xfId="84" applyFont="1" applyFill="1" applyBorder="1" applyAlignment="1">
      <alignment vertical="center" wrapText="1"/>
      <protection/>
    </xf>
    <xf numFmtId="0" fontId="1" fillId="0" borderId="10" xfId="84" applyFont="1" applyFill="1" applyBorder="1" applyAlignment="1">
      <alignment horizontal="center" vertical="center" wrapText="1"/>
      <protection/>
    </xf>
    <xf numFmtId="4" fontId="1" fillId="0" borderId="10" xfId="84" applyNumberFormat="1" applyFont="1" applyFill="1" applyBorder="1" applyAlignment="1">
      <alignment horizontal="right" vertical="center"/>
      <protection/>
    </xf>
    <xf numFmtId="0" fontId="1" fillId="0" borderId="10" xfId="69" applyFont="1" applyFill="1" applyBorder="1" applyAlignment="1">
      <alignment horizontal="center" vertical="center" wrapText="1"/>
      <protection/>
    </xf>
    <xf numFmtId="1" fontId="5" fillId="0" borderId="10" xfId="84" applyNumberFormat="1" applyFont="1" applyFill="1" applyBorder="1" applyAlignment="1">
      <alignment horizontal="center" vertical="center"/>
      <protection/>
    </xf>
    <xf numFmtId="0" fontId="5" fillId="0" borderId="10" xfId="84" applyFont="1" applyFill="1" applyBorder="1" applyAlignment="1">
      <alignment vertical="center" wrapText="1"/>
      <protection/>
    </xf>
    <xf numFmtId="0" fontId="5" fillId="0" borderId="10" xfId="84" applyFont="1" applyFill="1" applyBorder="1" applyAlignment="1">
      <alignment horizontal="center" vertical="center" wrapText="1"/>
      <protection/>
    </xf>
    <xf numFmtId="0" fontId="6" fillId="0" borderId="10" xfId="84" applyFont="1" applyFill="1" applyBorder="1" applyAlignment="1">
      <alignment horizontal="center" vertical="center" wrapText="1"/>
      <protection/>
    </xf>
    <xf numFmtId="4" fontId="5" fillId="0" borderId="10" xfId="84" applyNumberFormat="1" applyFont="1" applyFill="1" applyBorder="1" applyAlignment="1">
      <alignment horizontal="right" vertical="center"/>
      <protection/>
    </xf>
    <xf numFmtId="4" fontId="0" fillId="0" borderId="10" xfId="87" applyNumberFormat="1" applyFont="1" applyFill="1" applyBorder="1" applyAlignment="1">
      <alignment horizontal="center" vertical="center"/>
      <protection/>
    </xf>
    <xf numFmtId="4" fontId="0" fillId="0" borderId="0" xfId="87" applyNumberFormat="1" applyFont="1" applyFill="1" applyBorder="1" applyAlignment="1">
      <alignment horizontal="center" vertical="center"/>
      <protection/>
    </xf>
    <xf numFmtId="0" fontId="1" fillId="0" borderId="10" xfId="90" applyFont="1" applyFill="1" applyBorder="1" applyAlignment="1">
      <alignment horizontal="center" vertical="center" wrapText="1"/>
      <protection/>
    </xf>
    <xf numFmtId="4" fontId="1" fillId="0" borderId="10" xfId="49" applyNumberFormat="1" applyFont="1" applyFill="1" applyBorder="1" applyAlignment="1">
      <alignment horizontal="right" vertical="center" wrapText="1"/>
    </xf>
    <xf numFmtId="0" fontId="1" fillId="0" borderId="0" xfId="8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1" fontId="1" fillId="0" borderId="10" xfId="69" applyNumberFormat="1" applyFont="1" applyFill="1" applyBorder="1" applyAlignment="1">
      <alignment horizontal="center" vertical="center" wrapText="1"/>
      <protection/>
    </xf>
    <xf numFmtId="171" fontId="1" fillId="0" borderId="10" xfId="69" applyNumberFormat="1" applyFont="1" applyFill="1" applyBorder="1" applyAlignment="1">
      <alignment horizontal="center" vertical="center" wrapText="1"/>
      <protection/>
    </xf>
    <xf numFmtId="4" fontId="1" fillId="0" borderId="10" xfId="72" applyNumberFormat="1" applyFont="1" applyFill="1" applyBorder="1" applyAlignment="1">
      <alignment vertical="center" wrapText="1"/>
      <protection/>
    </xf>
    <xf numFmtId="171" fontId="1" fillId="0" borderId="10" xfId="69" applyNumberFormat="1" applyFont="1" applyFill="1" applyBorder="1" applyAlignment="1">
      <alignment horizontal="left" vertical="center" wrapText="1"/>
      <protection/>
    </xf>
    <xf numFmtId="4" fontId="1" fillId="0" borderId="10" xfId="69" applyNumberFormat="1" applyFont="1" applyFill="1" applyBorder="1" applyAlignment="1">
      <alignment vertical="center" wrapText="1"/>
      <protection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192" fontId="1" fillId="0" borderId="10" xfId="70" applyNumberFormat="1" applyFont="1" applyFill="1" applyBorder="1" applyAlignment="1">
      <alignment horizontal="left" vertical="center" wrapText="1"/>
      <protection/>
    </xf>
    <xf numFmtId="0" fontId="1" fillId="0" borderId="10" xfId="49" applyNumberFormat="1" applyFont="1" applyFill="1" applyBorder="1" applyAlignment="1">
      <alignment horizontal="center" vertical="center"/>
    </xf>
    <xf numFmtId="4" fontId="1" fillId="0" borderId="10" xfId="49" applyNumberFormat="1" applyFont="1" applyFill="1" applyBorder="1" applyAlignment="1">
      <alignment vertical="center"/>
    </xf>
    <xf numFmtId="4" fontId="1" fillId="0" borderId="10" xfId="90" applyNumberFormat="1" applyFont="1" applyFill="1" applyBorder="1" applyAlignment="1">
      <alignment vertical="center" wrapText="1"/>
      <protection/>
    </xf>
    <xf numFmtId="2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10" xfId="69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Fill="1" applyBorder="1" applyAlignment="1">
      <alignment vertical="center" wrapText="1"/>
    </xf>
    <xf numFmtId="0" fontId="0" fillId="0" borderId="0" xfId="82" applyFont="1" applyFill="1">
      <alignment/>
      <protection/>
    </xf>
    <xf numFmtId="2" fontId="1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92" fontId="1" fillId="0" borderId="10" xfId="69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justify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84" applyFont="1" applyFill="1" applyBorder="1" applyAlignment="1">
      <alignment vertical="center" wrapText="1"/>
      <protection/>
    </xf>
    <xf numFmtId="180" fontId="0" fillId="0" borderId="10" xfId="69" applyNumberFormat="1" applyFont="1" applyFill="1" applyBorder="1" applyAlignment="1">
      <alignment horizontal="center" vertical="center" wrapText="1"/>
      <protection/>
    </xf>
    <xf numFmtId="4" fontId="0" fillId="0" borderId="10" xfId="69" applyNumberFormat="1" applyFont="1" applyFill="1" applyBorder="1" applyAlignment="1">
      <alignment horizontal="right" vertical="center" wrapText="1"/>
      <protection/>
    </xf>
    <xf numFmtId="180" fontId="0" fillId="0" borderId="0" xfId="69" applyNumberFormat="1" applyFont="1" applyFill="1" applyBorder="1" applyAlignment="1">
      <alignment horizontal="center" vertical="center" wrapText="1"/>
      <protection/>
    </xf>
    <xf numFmtId="1" fontId="0" fillId="0" borderId="10" xfId="87" applyNumberFormat="1" applyFont="1" applyFill="1" applyBorder="1" applyAlignment="1">
      <alignment horizontal="center" vertical="center" wrapText="1"/>
      <protection/>
    </xf>
    <xf numFmtId="0" fontId="0" fillId="0" borderId="10" xfId="87" applyFont="1" applyFill="1" applyBorder="1" applyAlignment="1">
      <alignment vertical="center" wrapText="1"/>
      <protection/>
    </xf>
    <xf numFmtId="0" fontId="0" fillId="0" borderId="10" xfId="71" applyFont="1" applyFill="1" applyBorder="1" applyAlignment="1">
      <alignment horizontal="center" vertical="center" wrapText="1"/>
      <protection/>
    </xf>
    <xf numFmtId="4" fontId="0" fillId="0" borderId="10" xfId="71" applyNumberFormat="1" applyFont="1" applyFill="1" applyBorder="1" applyAlignment="1">
      <alignment horizontal="right" vertical="center" wrapText="1"/>
      <protection/>
    </xf>
    <xf numFmtId="4" fontId="0" fillId="0" borderId="0" xfId="87" applyNumberFormat="1" applyFont="1" applyFill="1" applyBorder="1" applyAlignment="1">
      <alignment horizontal="center" vertical="center" wrapText="1"/>
      <protection/>
    </xf>
    <xf numFmtId="0" fontId="0" fillId="0" borderId="10" xfId="89" applyFont="1" applyFill="1" applyBorder="1" applyAlignment="1">
      <alignment vertical="center" wrapText="1"/>
      <protection/>
    </xf>
    <xf numFmtId="0" fontId="0" fillId="0" borderId="10" xfId="85" applyFont="1" applyFill="1" applyBorder="1" applyAlignment="1">
      <alignment horizontal="center" vertical="center" wrapText="1"/>
      <protection/>
    </xf>
    <xf numFmtId="180" fontId="0" fillId="0" borderId="10" xfId="49" applyNumberFormat="1" applyFont="1" applyFill="1" applyBorder="1" applyAlignment="1">
      <alignment horizontal="center" vertical="center" wrapText="1"/>
    </xf>
    <xf numFmtId="4" fontId="0" fillId="0" borderId="10" xfId="84" applyNumberFormat="1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quotePrefix="1">
      <alignment vertical="center"/>
    </xf>
    <xf numFmtId="171" fontId="0" fillId="0" borderId="10" xfId="69" applyNumberFormat="1" applyFont="1" applyFill="1" applyBorder="1" applyAlignment="1">
      <alignment horizontal="center" vertical="center" wrapText="1"/>
      <protection/>
    </xf>
    <xf numFmtId="4" fontId="0" fillId="0" borderId="10" xfId="69" applyNumberFormat="1" applyFont="1" applyFill="1" applyBorder="1" applyAlignment="1">
      <alignment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3" fontId="0" fillId="0" borderId="10" xfId="69" applyNumberFormat="1" applyFont="1" applyFill="1" applyBorder="1" applyAlignment="1">
      <alignment vertical="center" wrapText="1"/>
      <protection/>
    </xf>
    <xf numFmtId="0" fontId="0" fillId="0" borderId="10" xfId="7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1" fontId="0" fillId="0" borderId="10" xfId="91" applyNumberFormat="1" applyFont="1" applyFill="1" applyBorder="1" applyAlignment="1">
      <alignment horizontal="center" vertical="center"/>
      <protection/>
    </xf>
    <xf numFmtId="0" fontId="0" fillId="0" borderId="10" xfId="91" applyFont="1" applyFill="1" applyBorder="1" applyAlignment="1">
      <alignment horizontal="left" vertical="center" wrapText="1"/>
      <protection/>
    </xf>
    <xf numFmtId="0" fontId="0" fillId="0" borderId="10" xfId="91" applyFont="1" applyFill="1" applyBorder="1" applyAlignment="1">
      <alignment horizontal="center" vertical="center" wrapText="1"/>
      <protection/>
    </xf>
    <xf numFmtId="4" fontId="0" fillId="0" borderId="10" xfId="91" applyNumberFormat="1" applyFont="1" applyFill="1" applyBorder="1" applyAlignment="1">
      <alignment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13" xfId="82" applyFont="1" applyFill="1" applyBorder="1" applyAlignment="1">
      <alignment horizontal="center" vertical="center" wrapText="1"/>
      <protection/>
    </xf>
    <xf numFmtId="0" fontId="0" fillId="0" borderId="0" xfId="82" applyFont="1" applyFill="1" applyBorder="1">
      <alignment/>
      <protection/>
    </xf>
    <xf numFmtId="0" fontId="0" fillId="0" borderId="10" xfId="86" applyFont="1" applyFill="1" applyBorder="1" applyAlignment="1">
      <alignment horizontal="center" vertical="center" wrapText="1"/>
      <protection/>
    </xf>
    <xf numFmtId="2" fontId="0" fillId="0" borderId="10" xfId="84" applyNumberFormat="1" applyFont="1" applyFill="1" applyBorder="1" applyAlignment="1">
      <alignment horizontal="center" vertical="center" wrapText="1"/>
      <protection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0" fillId="0" borderId="13" xfId="84" applyFont="1" applyFill="1" applyBorder="1" applyAlignment="1">
      <alignment horizontal="center" vertical="center" wrapText="1"/>
      <protection/>
    </xf>
    <xf numFmtId="2" fontId="0" fillId="0" borderId="0" xfId="0" applyNumberFormat="1" applyFont="1" applyFill="1" applyBorder="1" applyAlignment="1">
      <alignment horizontal="left" vertical="center" wrapText="1"/>
    </xf>
    <xf numFmtId="0" fontId="0" fillId="0" borderId="10" xfId="89" applyFont="1" applyFill="1" applyBorder="1" applyAlignment="1">
      <alignment horizontal="left" vertical="center" wrapText="1"/>
      <protection/>
    </xf>
    <xf numFmtId="0" fontId="0" fillId="0" borderId="10" xfId="88" applyFont="1" applyFill="1" applyBorder="1" applyAlignment="1">
      <alignment horizontal="center" vertical="center" wrapText="1"/>
      <protection/>
    </xf>
    <xf numFmtId="4" fontId="0" fillId="0" borderId="10" xfId="71" applyNumberFormat="1" applyFont="1" applyFill="1" applyBorder="1" applyAlignment="1">
      <alignment vertical="center" wrapText="1"/>
      <protection/>
    </xf>
    <xf numFmtId="0" fontId="0" fillId="0" borderId="10" xfId="87" applyFont="1" applyFill="1" applyBorder="1" applyAlignment="1">
      <alignment horizontal="center" vertical="center" wrapText="1"/>
      <protection/>
    </xf>
    <xf numFmtId="0" fontId="0" fillId="0" borderId="10" xfId="84" applyFont="1" applyFill="1" applyBorder="1" applyAlignment="1">
      <alignment horizontal="left" vertical="center" wrapText="1"/>
      <protection/>
    </xf>
    <xf numFmtId="2" fontId="0" fillId="0" borderId="10" xfId="85" applyNumberFormat="1" applyFont="1" applyFill="1" applyBorder="1" applyAlignment="1">
      <alignment horizontal="center" vertical="center" wrapText="1"/>
      <protection/>
    </xf>
    <xf numFmtId="2" fontId="0" fillId="0" borderId="10" xfId="85" applyNumberFormat="1" applyFont="1" applyFill="1" applyBorder="1" applyAlignment="1">
      <alignment horizontal="right" vertical="center" wrapText="1"/>
      <protection/>
    </xf>
    <xf numFmtId="2" fontId="0" fillId="0" borderId="0" xfId="85" applyNumberFormat="1" applyFont="1" applyFill="1" applyBorder="1" applyAlignment="1">
      <alignment horizontal="center" vertical="center" wrapText="1"/>
      <protection/>
    </xf>
    <xf numFmtId="2" fontId="0" fillId="0" borderId="0" xfId="85" applyNumberFormat="1" applyFont="1" applyFill="1" applyBorder="1" applyAlignment="1">
      <alignment horizontal="left" vertical="center" wrapText="1"/>
      <protection/>
    </xf>
    <xf numFmtId="4" fontId="0" fillId="0" borderId="10" xfId="71" applyNumberFormat="1" applyFont="1" applyFill="1" applyBorder="1" applyAlignment="1" quotePrefix="1">
      <alignment vertical="center" wrapText="1"/>
      <protection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" fontId="5" fillId="0" borderId="10" xfId="69" applyNumberFormat="1" applyFont="1" applyFill="1" applyBorder="1" applyAlignment="1">
      <alignment horizontal="center" vertical="center" wrapText="1"/>
      <protection/>
    </xf>
    <xf numFmtId="180" fontId="5" fillId="0" borderId="10" xfId="69" applyNumberFormat="1" applyFont="1" applyFill="1" applyBorder="1" applyAlignment="1">
      <alignment horizontal="center" vertical="center" wrapText="1"/>
      <protection/>
    </xf>
    <xf numFmtId="4" fontId="5" fillId="0" borderId="10" xfId="69" applyNumberFormat="1" applyFont="1" applyFill="1" applyBorder="1" applyAlignment="1">
      <alignment horizontal="right" vertical="center" wrapText="1"/>
      <protection/>
    </xf>
    <xf numFmtId="171" fontId="5" fillId="0" borderId="10" xfId="69" applyNumberFormat="1" applyFont="1" applyFill="1" applyBorder="1" applyAlignment="1">
      <alignment horizontal="center" vertical="center" wrapText="1"/>
      <protection/>
    </xf>
    <xf numFmtId="180" fontId="5" fillId="0" borderId="0" xfId="69" applyNumberFormat="1" applyFont="1" applyFill="1" applyBorder="1" applyAlignment="1">
      <alignment horizontal="center" vertical="center" wrapText="1"/>
      <protection/>
    </xf>
    <xf numFmtId="0" fontId="5" fillId="0" borderId="0" xfId="84" applyFont="1" applyFill="1" applyBorder="1" applyAlignment="1">
      <alignment horizontal="center" vertical="center" wrapText="1"/>
      <protection/>
    </xf>
    <xf numFmtId="1" fontId="1" fillId="0" borderId="10" xfId="90" applyNumberFormat="1" applyFont="1" applyFill="1" applyBorder="1" applyAlignment="1">
      <alignment horizontal="center" vertical="center" wrapText="1"/>
      <protection/>
    </xf>
    <xf numFmtId="0" fontId="5" fillId="0" borderId="10" xfId="89" applyFont="1" applyFill="1" applyBorder="1" applyAlignment="1">
      <alignment vertical="center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4" fontId="5" fillId="0" borderId="10" xfId="84" applyNumberFormat="1" applyFont="1" applyFill="1" applyBorder="1" applyAlignment="1">
      <alignment vertical="center" wrapText="1"/>
      <protection/>
    </xf>
    <xf numFmtId="0" fontId="5" fillId="0" borderId="10" xfId="69" applyFont="1" applyFill="1" applyBorder="1" applyAlignment="1">
      <alignment horizontal="center" vertical="center" wrapText="1"/>
      <protection/>
    </xf>
    <xf numFmtId="198" fontId="0" fillId="0" borderId="10" xfId="0" applyNumberFormat="1" applyFont="1" applyFill="1" applyBorder="1" applyAlignment="1">
      <alignment horizontal="center" vertical="center" wrapText="1"/>
    </xf>
    <xf numFmtId="197" fontId="0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" fontId="5" fillId="0" borderId="10" xfId="49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1" fillId="0" borderId="10" xfId="45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left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5" fillId="0" borderId="10" xfId="84" applyFont="1" applyFill="1" applyBorder="1" applyAlignment="1">
      <alignment horizontal="left" vertical="center" wrapText="1"/>
      <protection/>
    </xf>
    <xf numFmtId="4" fontId="5" fillId="0" borderId="10" xfId="69" applyNumberFormat="1" applyFont="1" applyFill="1" applyBorder="1" applyAlignment="1">
      <alignment vertical="center" wrapText="1"/>
      <protection/>
    </xf>
    <xf numFmtId="4" fontId="5" fillId="0" borderId="10" xfId="84" applyNumberFormat="1" applyFont="1" applyFill="1" applyBorder="1" applyAlignment="1">
      <alignment vertical="center"/>
      <protection/>
    </xf>
    <xf numFmtId="1" fontId="5" fillId="0" borderId="10" xfId="84" applyNumberFormat="1" applyFont="1" applyFill="1" applyBorder="1" applyAlignment="1">
      <alignment horizontal="center" vertical="center" wrapText="1"/>
      <protection/>
    </xf>
    <xf numFmtId="2" fontId="5" fillId="0" borderId="10" xfId="84" applyNumberFormat="1" applyFont="1" applyFill="1" applyBorder="1" applyAlignment="1">
      <alignment horizontal="left" vertical="center" wrapText="1"/>
      <protection/>
    </xf>
    <xf numFmtId="2" fontId="5" fillId="0" borderId="10" xfId="8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1" fontId="6" fillId="0" borderId="10" xfId="91" applyNumberFormat="1" applyFont="1" applyFill="1" applyBorder="1" applyAlignment="1">
      <alignment horizontal="center" vertical="center"/>
      <protection/>
    </xf>
    <xf numFmtId="0" fontId="5" fillId="0" borderId="10" xfId="91" applyFont="1" applyFill="1" applyBorder="1" applyAlignment="1">
      <alignment horizontal="left" vertical="center" wrapText="1"/>
      <protection/>
    </xf>
    <xf numFmtId="0" fontId="6" fillId="0" borderId="10" xfId="91" applyFont="1" applyFill="1" applyBorder="1" applyAlignment="1">
      <alignment horizontal="center" vertical="center" wrapText="1"/>
      <protection/>
    </xf>
    <xf numFmtId="4" fontId="6" fillId="0" borderId="10" xfId="91" applyNumberFormat="1" applyFont="1" applyFill="1" applyBorder="1" applyAlignment="1">
      <alignment vertical="center"/>
      <protection/>
    </xf>
    <xf numFmtId="180" fontId="6" fillId="0" borderId="10" xfId="69" applyNumberFormat="1" applyFont="1" applyFill="1" applyBorder="1" applyAlignment="1">
      <alignment horizontal="center" vertical="center" wrapText="1"/>
      <protection/>
    </xf>
    <xf numFmtId="49" fontId="5" fillId="0" borderId="10" xfId="69" applyNumberFormat="1" applyFont="1" applyFill="1" applyBorder="1" applyAlignment="1">
      <alignment horizontal="center" vertical="center" wrapText="1"/>
      <protection/>
    </xf>
    <xf numFmtId="2" fontId="5" fillId="0" borderId="10" xfId="85" applyNumberFormat="1" applyFont="1" applyFill="1" applyBorder="1" applyAlignment="1">
      <alignment horizontal="center" vertical="center" wrapText="1"/>
      <protection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" fontId="1" fillId="0" borderId="10" xfId="93" applyNumberFormat="1" applyFont="1" applyFill="1" applyBorder="1" applyAlignment="1">
      <alignment horizontal="center" vertical="center" wrapText="1"/>
      <protection/>
    </xf>
    <xf numFmtId="0" fontId="1" fillId="0" borderId="10" xfId="88" applyFont="1" applyFill="1" applyBorder="1" applyAlignment="1">
      <alignment horizontal="center" vertical="center" wrapText="1"/>
      <protection/>
    </xf>
    <xf numFmtId="1" fontId="1" fillId="0" borderId="14" xfId="69" applyNumberFormat="1" applyFont="1" applyFill="1" applyBorder="1" applyAlignment="1">
      <alignment horizontal="center" vertical="center" wrapText="1"/>
      <protection/>
    </xf>
    <xf numFmtId="0" fontId="5" fillId="0" borderId="14" xfId="84" applyFont="1" applyFill="1" applyBorder="1" applyAlignment="1">
      <alignment horizontal="left" vertical="center" wrapText="1"/>
      <protection/>
    </xf>
    <xf numFmtId="180" fontId="1" fillId="0" borderId="14" xfId="69" applyNumberFormat="1" applyFont="1" applyFill="1" applyBorder="1" applyAlignment="1">
      <alignment horizontal="center" vertical="center" wrapText="1"/>
      <protection/>
    </xf>
    <xf numFmtId="4" fontId="1" fillId="0" borderId="14" xfId="69" applyNumberFormat="1" applyFont="1" applyFill="1" applyBorder="1" applyAlignment="1">
      <alignment vertical="center" wrapText="1"/>
      <protection/>
    </xf>
    <xf numFmtId="180" fontId="0" fillId="0" borderId="14" xfId="69" applyNumberFormat="1" applyFont="1" applyFill="1" applyBorder="1" applyAlignment="1">
      <alignment horizontal="center" vertical="center" wrapText="1"/>
      <protection/>
    </xf>
    <xf numFmtId="1" fontId="1" fillId="0" borderId="15" xfId="84" applyNumberFormat="1" applyFont="1" applyFill="1" applyBorder="1" applyAlignment="1">
      <alignment horizontal="center" vertical="center"/>
      <protection/>
    </xf>
    <xf numFmtId="0" fontId="5" fillId="0" borderId="15" xfId="84" applyFont="1" applyFill="1" applyBorder="1" applyAlignment="1">
      <alignment horizontal="left" vertical="center" wrapText="1"/>
      <protection/>
    </xf>
    <xf numFmtId="0" fontId="5" fillId="0" borderId="15" xfId="84" applyFont="1" applyFill="1" applyBorder="1" applyAlignment="1">
      <alignment horizontal="center" vertical="center" wrapText="1"/>
      <protection/>
    </xf>
    <xf numFmtId="4" fontId="5" fillId="0" borderId="15" xfId="84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90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 wrapText="1"/>
    </xf>
    <xf numFmtId="49" fontId="1" fillId="0" borderId="10" xfId="69" applyNumberFormat="1" applyFont="1" applyFill="1" applyBorder="1" applyAlignment="1">
      <alignment horizontal="center" vertical="center" wrapText="1"/>
      <protection/>
    </xf>
    <xf numFmtId="171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4" fontId="1" fillId="0" borderId="10" xfId="42" applyNumberFormat="1" applyFont="1" applyFill="1" applyBorder="1" applyAlignment="1">
      <alignment horizontal="center" vertical="center"/>
    </xf>
    <xf numFmtId="0" fontId="1" fillId="0" borderId="10" xfId="84" applyFont="1" applyFill="1" applyBorder="1" applyAlignment="1">
      <alignment horizontal="left" vertical="center" wrapText="1"/>
      <protection/>
    </xf>
    <xf numFmtId="1" fontId="1" fillId="0" borderId="10" xfId="84" applyNumberFormat="1" applyFont="1" applyFill="1" applyBorder="1" applyAlignment="1">
      <alignment horizontal="center" vertical="center"/>
      <protection/>
    </xf>
    <xf numFmtId="4" fontId="1" fillId="0" borderId="10" xfId="84" applyNumberFormat="1" applyFont="1" applyFill="1" applyBorder="1" applyAlignment="1">
      <alignment horizontal="right" vertical="center"/>
      <protection/>
    </xf>
    <xf numFmtId="172" fontId="1" fillId="0" borderId="10" xfId="84" applyNumberFormat="1" applyFont="1" applyFill="1" applyBorder="1" applyAlignment="1">
      <alignment horizontal="center" vertical="center"/>
      <protection/>
    </xf>
    <xf numFmtId="0" fontId="1" fillId="0" borderId="10" xfId="92" applyFont="1" applyFill="1" applyBorder="1" applyAlignment="1">
      <alignment horizontal="center" vertical="center" wrapText="1"/>
      <protection/>
    </xf>
    <xf numFmtId="4" fontId="1" fillId="0" borderId="10" xfId="49" applyNumberFormat="1" applyFont="1" applyFill="1" applyBorder="1" applyAlignment="1">
      <alignment horizontal="right" vertical="center" wrapText="1"/>
    </xf>
    <xf numFmtId="0" fontId="1" fillId="0" borderId="10" xfId="92" applyFont="1" applyFill="1" applyBorder="1" applyAlignment="1">
      <alignment horizontal="left" vertical="center" wrapText="1"/>
      <protection/>
    </xf>
    <xf numFmtId="3" fontId="1" fillId="0" borderId="10" xfId="84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Fill="1" applyAlignment="1">
      <alignment/>
    </xf>
    <xf numFmtId="4" fontId="0" fillId="0" borderId="10" xfId="42" applyNumberFormat="1" applyFont="1" applyFill="1" applyBorder="1" applyAlignment="1">
      <alignment horizontal="right" vertical="center"/>
    </xf>
    <xf numFmtId="4" fontId="0" fillId="0" borderId="10" xfId="90" applyNumberFormat="1" applyFont="1" applyFill="1" applyBorder="1" applyAlignment="1">
      <alignment horizontal="right" vertical="center" wrapText="1"/>
      <protection/>
    </xf>
    <xf numFmtId="4" fontId="0" fillId="0" borderId="10" xfId="90" applyNumberFormat="1" applyFont="1" applyFill="1" applyBorder="1" applyAlignment="1">
      <alignment horizontal="right" vertical="center"/>
      <protection/>
    </xf>
    <xf numFmtId="4" fontId="0" fillId="0" borderId="10" xfId="84" applyNumberFormat="1" applyFont="1" applyFill="1" applyBorder="1" applyAlignment="1">
      <alignment horizontal="right" vertical="center"/>
      <protection/>
    </xf>
    <xf numFmtId="0" fontId="0" fillId="0" borderId="10" xfId="90" applyFont="1" applyFill="1" applyBorder="1" applyAlignment="1">
      <alignment horizontal="left" vertical="center" wrapText="1"/>
      <protection/>
    </xf>
    <xf numFmtId="3" fontId="0" fillId="0" borderId="10" xfId="90" applyNumberFormat="1" applyFont="1" applyFill="1" applyBorder="1" applyAlignment="1">
      <alignment horizontal="center" vertical="center" wrapText="1"/>
      <protection/>
    </xf>
    <xf numFmtId="2" fontId="0" fillId="0" borderId="10" xfId="82" applyNumberFormat="1" applyFont="1" applyFill="1" applyBorder="1" applyAlignment="1">
      <alignment horizontal="left" vertical="center" wrapText="1"/>
      <protection/>
    </xf>
    <xf numFmtId="171" fontId="0" fillId="0" borderId="10" xfId="42" applyNumberFormat="1" applyFont="1" applyFill="1" applyBorder="1" applyAlignment="1">
      <alignment horizontal="right" vertical="center" wrapText="1"/>
    </xf>
    <xf numFmtId="171" fontId="0" fillId="0" borderId="10" xfId="92" applyNumberFormat="1" applyFont="1" applyFill="1" applyBorder="1" applyAlignment="1">
      <alignment horizontal="right" vertical="center" wrapText="1"/>
      <protection/>
    </xf>
    <xf numFmtId="171" fontId="0" fillId="0" borderId="10" xfId="90" applyNumberFormat="1" applyFont="1" applyFill="1" applyBorder="1" applyAlignment="1">
      <alignment horizontal="right" vertical="center"/>
      <protection/>
    </xf>
    <xf numFmtId="171" fontId="0" fillId="0" borderId="10" xfId="84" applyNumberFormat="1" applyFont="1" applyFill="1" applyBorder="1" applyAlignment="1">
      <alignment horizontal="right" vertical="center"/>
      <protection/>
    </xf>
    <xf numFmtId="1" fontId="0" fillId="0" borderId="10" xfId="85" applyNumberFormat="1" applyFont="1" applyFill="1" applyBorder="1" applyAlignment="1">
      <alignment horizontal="center" vertical="center" wrapText="1"/>
      <protection/>
    </xf>
    <xf numFmtId="0" fontId="0" fillId="0" borderId="10" xfId="82" applyFont="1" applyFill="1" applyBorder="1" applyAlignment="1">
      <alignment horizontal="left" vertical="center" wrapText="1"/>
      <protection/>
    </xf>
    <xf numFmtId="171" fontId="0" fillId="0" borderId="10" xfId="0" applyNumberFormat="1" applyFont="1" applyFill="1" applyBorder="1" applyAlignment="1">
      <alignment horizontal="left" vertical="center" wrapText="1"/>
    </xf>
    <xf numFmtId="171" fontId="0" fillId="0" borderId="10" xfId="0" applyNumberFormat="1" applyFont="1" applyFill="1" applyBorder="1" applyAlignment="1">
      <alignment horizontal="center" vertical="center" wrapText="1"/>
    </xf>
    <xf numFmtId="49" fontId="0" fillId="0" borderId="10" xfId="69" applyNumberFormat="1" applyFont="1" applyFill="1" applyBorder="1" applyAlignment="1">
      <alignment horizontal="center" vertical="center" wrapText="1"/>
      <protection/>
    </xf>
    <xf numFmtId="171" fontId="0" fillId="0" borderId="10" xfId="69" applyNumberFormat="1" applyFont="1" applyFill="1" applyBorder="1" applyAlignment="1">
      <alignment horizontal="left" vertical="center" wrapText="1"/>
      <protection/>
    </xf>
    <xf numFmtId="1" fontId="0" fillId="0" borderId="10" xfId="90" applyNumberFormat="1" applyFont="1" applyFill="1" applyBorder="1" applyAlignment="1">
      <alignment horizontal="center" vertical="center" wrapText="1"/>
      <protection/>
    </xf>
    <xf numFmtId="1" fontId="10" fillId="0" borderId="10" xfId="84" applyNumberFormat="1" applyFont="1" applyFill="1" applyBorder="1" applyAlignment="1">
      <alignment horizontal="center" vertical="center"/>
      <protection/>
    </xf>
    <xf numFmtId="182" fontId="10" fillId="0" borderId="10" xfId="84" applyNumberFormat="1" applyFont="1" applyFill="1" applyBorder="1" applyAlignment="1">
      <alignment horizontal="left" vertical="center" wrapText="1"/>
      <protection/>
    </xf>
    <xf numFmtId="182" fontId="10" fillId="0" borderId="10" xfId="84" applyNumberFormat="1" applyFont="1" applyFill="1" applyBorder="1" applyAlignment="1">
      <alignment horizontal="center" vertical="center" wrapText="1"/>
      <protection/>
    </xf>
    <xf numFmtId="4" fontId="10" fillId="0" borderId="10" xfId="84" applyNumberFormat="1" applyFont="1" applyFill="1" applyBorder="1" applyAlignment="1">
      <alignment horizontal="right" vertical="center"/>
      <protection/>
    </xf>
    <xf numFmtId="4" fontId="10" fillId="0" borderId="10" xfId="91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 vertical="center"/>
    </xf>
    <xf numFmtId="182" fontId="10" fillId="0" borderId="10" xfId="91" applyNumberFormat="1" applyFont="1" applyFill="1" applyBorder="1" applyAlignment="1">
      <alignment horizontal="center" vertical="center" wrapText="1"/>
      <protection/>
    </xf>
    <xf numFmtId="4" fontId="10" fillId="0" borderId="10" xfId="71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49" fontId="0" fillId="0" borderId="10" xfId="69" applyNumberFormat="1" applyFont="1" applyFill="1" applyBorder="1" applyAlignment="1">
      <alignment horizontal="right" vertical="center" wrapText="1"/>
      <protection/>
    </xf>
    <xf numFmtId="0" fontId="15" fillId="0" borderId="0" xfId="0" applyFont="1" applyFill="1" applyAlignment="1">
      <alignment/>
    </xf>
    <xf numFmtId="0" fontId="0" fillId="0" borderId="10" xfId="92" applyFont="1" applyFill="1" applyBorder="1" applyAlignment="1">
      <alignment horizontal="left" vertical="center" wrapText="1"/>
      <protection/>
    </xf>
    <xf numFmtId="4" fontId="0" fillId="0" borderId="10" xfId="42" applyNumberFormat="1" applyFont="1" applyFill="1" applyBorder="1" applyAlignment="1">
      <alignment horizontal="right" vertical="center" wrapText="1"/>
    </xf>
    <xf numFmtId="4" fontId="0" fillId="0" borderId="10" xfId="92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84" fontId="1" fillId="0" borderId="10" xfId="42" applyNumberFormat="1" applyFont="1" applyFill="1" applyBorder="1" applyAlignment="1">
      <alignment horizontal="center" vertical="center"/>
    </xf>
    <xf numFmtId="4" fontId="1" fillId="0" borderId="10" xfId="42" applyNumberFormat="1" applyFont="1" applyFill="1" applyBorder="1" applyAlignment="1">
      <alignment horizontal="right" vertical="center"/>
    </xf>
    <xf numFmtId="181" fontId="1" fillId="0" borderId="10" xfId="42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4" fontId="0" fillId="0" borderId="0" xfId="0" applyNumberFormat="1" applyFont="1" applyFill="1" applyAlignment="1">
      <alignment/>
    </xf>
    <xf numFmtId="3" fontId="0" fillId="0" borderId="10" xfId="84" applyNumberFormat="1" applyFont="1" applyFill="1" applyBorder="1" applyAlignment="1">
      <alignment horizontal="center" vertical="center" wrapText="1"/>
      <protection/>
    </xf>
    <xf numFmtId="0" fontId="1" fillId="0" borderId="10" xfId="84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90" applyNumberFormat="1" applyFont="1" applyFill="1" applyBorder="1" applyAlignment="1">
      <alignment horizontal="right" vertical="center"/>
      <protection/>
    </xf>
    <xf numFmtId="172" fontId="1" fillId="0" borderId="10" xfId="84" applyNumberFormat="1" applyFont="1" applyFill="1" applyBorder="1" applyAlignment="1">
      <alignment horizontal="center" vertical="center"/>
      <protection/>
    </xf>
    <xf numFmtId="0" fontId="1" fillId="0" borderId="10" xfId="92" applyFont="1" applyFill="1" applyBorder="1" applyAlignment="1">
      <alignment horizontal="center" vertical="center" wrapText="1"/>
      <protection/>
    </xf>
    <xf numFmtId="4" fontId="1" fillId="0" borderId="10" xfId="42" applyNumberFormat="1" applyFont="1" applyFill="1" applyBorder="1" applyAlignment="1">
      <alignment horizontal="right" vertical="center" wrapText="1"/>
    </xf>
    <xf numFmtId="0" fontId="1" fillId="0" borderId="10" xfId="92" applyFont="1" applyFill="1" applyBorder="1" applyAlignment="1">
      <alignment horizontal="left" vertical="center" wrapText="1"/>
      <protection/>
    </xf>
    <xf numFmtId="4" fontId="0" fillId="0" borderId="0" xfId="0" applyNumberFormat="1" applyFont="1" applyFill="1" applyAlignment="1">
      <alignment horizontal="right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7" fillId="0" borderId="0" xfId="84" applyFont="1" applyFill="1" applyBorder="1" applyAlignment="1">
      <alignment horizontal="left" vertical="center" wrapText="1"/>
      <protection/>
    </xf>
    <xf numFmtId="0" fontId="1" fillId="0" borderId="10" xfId="8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7" fillId="0" borderId="10" xfId="84" applyFont="1" applyFill="1" applyBorder="1" applyAlignment="1">
      <alignment horizontal="center" vertical="center" wrapText="1"/>
      <protection/>
    </xf>
    <xf numFmtId="0" fontId="7" fillId="0" borderId="0" xfId="84" applyFont="1" applyFill="1" applyBorder="1" applyAlignment="1">
      <alignment horizontal="left" vertical="center" wrapText="1"/>
      <protection/>
    </xf>
    <xf numFmtId="0" fontId="1" fillId="0" borderId="0" xfId="84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84" applyFont="1" applyFill="1" applyBorder="1" applyAlignment="1">
      <alignment horizontal="center" vertical="center" wrapText="1"/>
      <protection/>
    </xf>
    <xf numFmtId="0" fontId="0" fillId="0" borderId="16" xfId="84" applyFont="1" applyFill="1" applyBorder="1" applyAlignment="1">
      <alignment horizontal="center" vertical="center" wrapText="1"/>
      <protection/>
    </xf>
    <xf numFmtId="0" fontId="0" fillId="0" borderId="15" xfId="84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69" applyFont="1" applyFill="1" applyBorder="1" applyAlignment="1">
      <alignment horizontal="center" vertical="center" wrapText="1"/>
      <protection/>
    </xf>
    <xf numFmtId="0" fontId="1" fillId="0" borderId="0" xfId="69" applyFont="1" applyFill="1" applyBorder="1" applyAlignment="1">
      <alignment horizontal="center" vertical="center" wrapText="1"/>
      <protection/>
    </xf>
    <xf numFmtId="1" fontId="1" fillId="0" borderId="10" xfId="69" applyNumberFormat="1" applyFont="1" applyFill="1" applyBorder="1" applyAlignment="1">
      <alignment horizontal="center" vertical="center" wrapText="1"/>
      <protection/>
    </xf>
    <xf numFmtId="1" fontId="1" fillId="0" borderId="14" xfId="69" applyNumberFormat="1" applyFont="1" applyFill="1" applyBorder="1" applyAlignment="1">
      <alignment horizontal="center" vertical="center" wrapText="1"/>
      <protection/>
    </xf>
    <xf numFmtId="171" fontId="1" fillId="0" borderId="10" xfId="69" applyNumberFormat="1" applyFont="1" applyFill="1" applyBorder="1" applyAlignment="1">
      <alignment horizontal="center" vertical="center" wrapText="1"/>
      <protection/>
    </xf>
    <xf numFmtId="171" fontId="1" fillId="0" borderId="14" xfId="69" applyNumberFormat="1" applyFont="1" applyFill="1" applyBorder="1" applyAlignment="1">
      <alignment horizontal="center" vertical="center" wrapText="1"/>
      <protection/>
    </xf>
    <xf numFmtId="171" fontId="1" fillId="0" borderId="16" xfId="69" applyNumberFormat="1" applyFont="1" applyFill="1" applyBorder="1" applyAlignment="1">
      <alignment horizontal="center" vertical="center" wrapText="1"/>
      <protection/>
    </xf>
    <xf numFmtId="171" fontId="1" fillId="0" borderId="15" xfId="69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69" applyFont="1" applyFill="1" applyBorder="1" applyAlignment="1">
      <alignment horizontal="center" vertical="center" wrapText="1"/>
      <protection/>
    </xf>
    <xf numFmtId="0" fontId="1" fillId="0" borderId="14" xfId="69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4" fontId="1" fillId="0" borderId="14" xfId="69" applyNumberFormat="1" applyFont="1" applyFill="1" applyBorder="1" applyAlignment="1">
      <alignment horizontal="center" vertical="center" wrapText="1"/>
      <protection/>
    </xf>
    <xf numFmtId="4" fontId="1" fillId="0" borderId="16" xfId="69" applyNumberFormat="1" applyFont="1" applyFill="1" applyBorder="1" applyAlignment="1">
      <alignment horizontal="center" vertical="center" wrapText="1"/>
      <protection/>
    </xf>
    <xf numFmtId="4" fontId="1" fillId="0" borderId="15" xfId="69" applyNumberFormat="1" applyFont="1" applyFill="1" applyBorder="1" applyAlignment="1">
      <alignment horizontal="center" vertical="center" wrapText="1"/>
      <protection/>
    </xf>
    <xf numFmtId="0" fontId="1" fillId="0" borderId="16" xfId="69" applyFont="1" applyFill="1" applyBorder="1" applyAlignment="1">
      <alignment horizontal="center" vertical="center" wrapText="1"/>
      <protection/>
    </xf>
    <xf numFmtId="0" fontId="1" fillId="0" borderId="15" xfId="69" applyFont="1" applyFill="1" applyBorder="1" applyAlignment="1">
      <alignment horizontal="center" vertical="center" wrapText="1"/>
      <protection/>
    </xf>
    <xf numFmtId="0" fontId="19" fillId="0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" fillId="0" borderId="14" xfId="84" applyFont="1" applyFill="1" applyBorder="1" applyAlignment="1">
      <alignment horizontal="center" vertical="center" wrapText="1"/>
      <protection/>
    </xf>
    <xf numFmtId="1" fontId="0" fillId="0" borderId="10" xfId="90" applyNumberFormat="1" applyFont="1" applyFill="1" applyBorder="1" applyAlignment="1">
      <alignment horizontal="center" vertical="center" wrapText="1"/>
      <protection/>
    </xf>
    <xf numFmtId="0" fontId="0" fillId="0" borderId="10" xfId="89" applyFont="1" applyFill="1" applyBorder="1" applyAlignment="1">
      <alignment horizontal="left" vertical="center" wrapText="1"/>
      <protection/>
    </xf>
    <xf numFmtId="0" fontId="0" fillId="0" borderId="10" xfId="90" applyFont="1" applyFill="1" applyBorder="1" applyAlignment="1">
      <alignment horizontal="center" vertical="center" wrapText="1"/>
      <protection/>
    </xf>
    <xf numFmtId="0" fontId="1" fillId="0" borderId="10" xfId="69" applyFont="1" applyFill="1" applyBorder="1" applyAlignment="1">
      <alignment horizontal="center" vertical="center" wrapText="1"/>
      <protection/>
    </xf>
    <xf numFmtId="4" fontId="1" fillId="0" borderId="10" xfId="69" applyNumberFormat="1" applyFont="1" applyFill="1" applyBorder="1" applyAlignment="1">
      <alignment horizontal="center" vertical="center" wrapText="1"/>
      <protection/>
    </xf>
    <xf numFmtId="0" fontId="1" fillId="0" borderId="14" xfId="69" applyFont="1" applyFill="1" applyBorder="1" applyAlignment="1">
      <alignment horizontal="center" vertical="center" wrapText="1"/>
      <protection/>
    </xf>
    <xf numFmtId="0" fontId="1" fillId="0" borderId="16" xfId="69" applyFont="1" applyFill="1" applyBorder="1" applyAlignment="1">
      <alignment horizontal="center" vertical="center" wrapText="1"/>
      <protection/>
    </xf>
    <xf numFmtId="0" fontId="1" fillId="0" borderId="15" xfId="69" applyFont="1" applyFill="1" applyBorder="1" applyAlignment="1">
      <alignment horizontal="center" vertical="center" wrapText="1"/>
      <protection/>
    </xf>
    <xf numFmtId="0" fontId="19" fillId="0" borderId="17" xfId="69" applyFont="1" applyFill="1" applyBorder="1" applyAlignment="1">
      <alignment horizontal="center" vertical="center" wrapText="1"/>
      <protection/>
    </xf>
    <xf numFmtId="0" fontId="17" fillId="0" borderId="17" xfId="69" applyFont="1" applyFill="1" applyBorder="1" applyAlignment="1">
      <alignment horizontal="center" vertical="center" wrapText="1"/>
      <protection/>
    </xf>
    <xf numFmtId="0" fontId="1" fillId="0" borderId="10" xfId="84" applyFont="1" applyFill="1" applyBorder="1" applyAlignment="1">
      <alignment horizontal="center" vertical="center" wrapText="1"/>
      <protection/>
    </xf>
    <xf numFmtId="0" fontId="0" fillId="0" borderId="10" xfId="92" applyFont="1" applyFill="1" applyBorder="1" applyAlignment="1">
      <alignment horizontal="center" vertical="center" wrapText="1"/>
      <protection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69" applyFont="1" applyFill="1" applyBorder="1" applyAlignment="1">
      <alignment horizontal="center" vertical="center" wrapText="1"/>
      <protection/>
    </xf>
    <xf numFmtId="1" fontId="1" fillId="0" borderId="10" xfId="69" applyNumberFormat="1" applyFont="1" applyFill="1" applyBorder="1" applyAlignment="1">
      <alignment horizontal="center" vertical="center" wrapText="1"/>
      <protection/>
    </xf>
    <xf numFmtId="171" fontId="1" fillId="0" borderId="10" xfId="69" applyNumberFormat="1" applyFont="1" applyFill="1" applyBorder="1" applyAlignment="1">
      <alignment horizontal="center" vertical="center" wrapText="1"/>
      <protection/>
    </xf>
    <xf numFmtId="171" fontId="1" fillId="0" borderId="14" xfId="69" applyNumberFormat="1" applyFont="1" applyFill="1" applyBorder="1" applyAlignment="1">
      <alignment horizontal="center" vertical="center" wrapText="1"/>
      <protection/>
    </xf>
    <xf numFmtId="171" fontId="1" fillId="0" borderId="16" xfId="69" applyNumberFormat="1" applyFont="1" applyFill="1" applyBorder="1" applyAlignment="1">
      <alignment horizontal="center" vertical="center" wrapText="1"/>
      <protection/>
    </xf>
    <xf numFmtId="171" fontId="1" fillId="0" borderId="15" xfId="69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/>
    </xf>
    <xf numFmtId="182" fontId="10" fillId="0" borderId="10" xfId="90" applyNumberFormat="1" applyFont="1" applyFill="1" applyBorder="1" applyAlignment="1">
      <alignment horizontal="center" vertical="center" wrapText="1"/>
      <protection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82" fontId="10" fillId="0" borderId="10" xfId="84" applyNumberFormat="1" applyFont="1" applyFill="1" applyBorder="1" applyAlignment="1">
      <alignment horizontal="center" vertical="center" wrapText="1"/>
      <protection/>
    </xf>
    <xf numFmtId="0" fontId="10" fillId="0" borderId="14" xfId="84" applyFont="1" applyFill="1" applyBorder="1" applyAlignment="1">
      <alignment horizontal="center" vertical="center" wrapText="1"/>
      <protection/>
    </xf>
    <xf numFmtId="0" fontId="10" fillId="0" borderId="15" xfId="84" applyFont="1" applyFill="1" applyBorder="1" applyAlignment="1">
      <alignment horizontal="center" vertical="center" wrapText="1"/>
      <protection/>
    </xf>
    <xf numFmtId="0" fontId="19" fillId="0" borderId="17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0" fillId="0" borderId="10" xfId="90" applyNumberFormat="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center" vertical="center"/>
    </xf>
    <xf numFmtId="0" fontId="10" fillId="0" borderId="10" xfId="84" applyFont="1" applyFill="1" applyBorder="1" applyAlignment="1">
      <alignment horizontal="center" vertical="center" wrapText="1"/>
      <protection/>
    </xf>
    <xf numFmtId="0" fontId="19" fillId="0" borderId="17" xfId="0" applyFont="1" applyFill="1" applyBorder="1" applyAlignment="1">
      <alignment horizontal="center" vertical="top"/>
    </xf>
    <xf numFmtId="0" fontId="0" fillId="0" borderId="10" xfId="69" applyFont="1" applyFill="1" applyBorder="1" applyAlignment="1">
      <alignment horizontal="center" vertical="center" wrapText="1"/>
      <protection/>
    </xf>
    <xf numFmtId="0" fontId="0" fillId="0" borderId="10" xfId="8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71" fontId="0" fillId="0" borderId="10" xfId="69" applyNumberFormat="1" applyFont="1" applyFill="1" applyBorder="1" applyAlignment="1">
      <alignment horizontal="center" vertical="center" wrapText="1"/>
      <protection/>
    </xf>
    <xf numFmtId="182" fontId="10" fillId="0" borderId="10" xfId="90" applyNumberFormat="1" applyFont="1" applyFill="1" applyBorder="1" applyAlignment="1">
      <alignment horizontal="center" vertical="center" wrapText="1"/>
      <protection/>
    </xf>
    <xf numFmtId="182" fontId="10" fillId="0" borderId="10" xfId="84" applyNumberFormat="1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/>
    </xf>
    <xf numFmtId="1" fontId="0" fillId="0" borderId="10" xfId="69" applyNumberFormat="1" applyFont="1" applyFill="1" applyBorder="1" applyAlignment="1">
      <alignment horizontal="center" vertical="center" wrapText="1"/>
      <protection/>
    </xf>
    <xf numFmtId="171" fontId="0" fillId="0" borderId="10" xfId="69" applyNumberFormat="1" applyFont="1" applyFill="1" applyBorder="1" applyAlignment="1">
      <alignment horizontal="left" vertical="center" wrapText="1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omma" xfId="42"/>
    <cellStyle name="Comma [0]" xfId="43"/>
    <cellStyle name="Comma 10" xfId="44"/>
    <cellStyle name="Comma 18" xfId="45"/>
    <cellStyle name="Comma 18 2" xfId="46"/>
    <cellStyle name="Comma 2" xfId="47"/>
    <cellStyle name="Comma 2 2" xfId="48"/>
    <cellStyle name="Comma 3" xfId="49"/>
    <cellStyle name="Comma 3 2" xfId="50"/>
    <cellStyle name="Comma 4" xfId="51"/>
    <cellStyle name="Comma 5" xfId="52"/>
    <cellStyle name="Currency" xfId="53"/>
    <cellStyle name="Currency [0]" xfId="54"/>
    <cellStyle name="Check Cell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1" xfId="68"/>
    <cellStyle name="Normal 2" xfId="69"/>
    <cellStyle name="Normal 2 34" xfId="70"/>
    <cellStyle name="Normal 2_BIEU DM CT-DA KHSDD 2016" xfId="71"/>
    <cellStyle name="Normal 2_thu hoi" xfId="72"/>
    <cellStyle name="Normal 3" xfId="73"/>
    <cellStyle name="Normal 3 2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rmal_BIEU DM CT-DA KHSDD 2016" xfId="81"/>
    <cellStyle name="Normal_BIEU DM CT-DA KHSDD 2016_Bieu Quy hoach Cap Huyen(TT 29) " xfId="82"/>
    <cellStyle name="Normal_Nhu cầu xã Sùng Nhơn" xfId="83"/>
    <cellStyle name="Normal_Sheet1" xfId="84"/>
    <cellStyle name="Normal_Sheet1_1" xfId="85"/>
    <cellStyle name="Normal_Sheet1_1_BIEU DM CT-DA KHSDD 2016" xfId="86"/>
    <cellStyle name="Normal_Sheet1_1_BIEU DM CT-DA KHSDD 2016_Bieu Quy hoach Cap Huyen(TT 29) " xfId="87"/>
    <cellStyle name="Normal_Sheet1_1_BIEU DM CT-DA KHSDD 2016_thu hoi" xfId="88"/>
    <cellStyle name="Normal_Sheet1_2" xfId="89"/>
    <cellStyle name="Normal_Sheet1_BIEU DM CT-DA KHSDD 2016" xfId="90"/>
    <cellStyle name="Normal_Sheet1_thu hoi" xfId="91"/>
    <cellStyle name="Normal_thu hoi_1" xfId="92"/>
    <cellStyle name="Normal_thu hoi_2" xfId="93"/>
    <cellStyle name="Note" xfId="94"/>
    <cellStyle name="Output" xfId="95"/>
    <cellStyle name="Percent" xfId="96"/>
    <cellStyle name="Style 1" xfId="97"/>
    <cellStyle name="Title" xfId="98"/>
    <cellStyle name="Total" xfId="99"/>
    <cellStyle name="Warning Tex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zoomScale="70" zoomScaleNormal="70" zoomScalePageLayoutView="0" workbookViewId="0" topLeftCell="A1">
      <selection activeCell="A3" sqref="A3:L3"/>
    </sheetView>
  </sheetViews>
  <sheetFormatPr defaultColWidth="7.75390625" defaultRowHeight="15.75"/>
  <cols>
    <col min="1" max="1" width="6.00390625" style="3" customWidth="1"/>
    <col min="2" max="2" width="25.00390625" style="94" customWidth="1"/>
    <col min="3" max="3" width="16.75390625" style="7" customWidth="1"/>
    <col min="4" max="4" width="10.25390625" style="95" customWidth="1"/>
    <col min="5" max="6" width="6.875" style="96" customWidth="1"/>
    <col min="7" max="7" width="8.375" style="96" customWidth="1"/>
    <col min="8" max="8" width="9.00390625" style="96" customWidth="1"/>
    <col min="9" max="9" width="7.625" style="96" customWidth="1"/>
    <col min="10" max="10" width="22.125" style="7" customWidth="1"/>
    <col min="11" max="11" width="13.875" style="7" customWidth="1"/>
    <col min="12" max="12" width="13.875" style="97" customWidth="1"/>
    <col min="13" max="13" width="8.875" style="89" bestFit="1" customWidth="1"/>
    <col min="14" max="14" width="7.75390625" style="51" customWidth="1"/>
    <col min="15" max="15" width="9.875" style="51" customWidth="1"/>
    <col min="16" max="16" width="15.375" style="51" customWidth="1"/>
    <col min="17" max="17" width="11.25390625" style="51" customWidth="1"/>
    <col min="18" max="21" width="7.75390625" style="51" customWidth="1"/>
    <col min="22" max="16384" width="7.75390625" style="3" customWidth="1"/>
  </cols>
  <sheetData>
    <row r="1" spans="1:12" ht="26.25" customHeight="1">
      <c r="A1" s="579" t="s">
        <v>643</v>
      </c>
      <c r="B1" s="579"/>
      <c r="C1" s="109"/>
      <c r="D1" s="3"/>
      <c r="E1" s="3"/>
      <c r="F1" s="3"/>
      <c r="G1" s="3"/>
      <c r="H1" s="3"/>
      <c r="I1" s="3"/>
      <c r="J1" s="3"/>
      <c r="K1" s="3"/>
      <c r="L1" s="3"/>
    </row>
    <row r="2" spans="1:12" ht="39.75" customHeight="1">
      <c r="A2" s="577" t="s">
        <v>649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</row>
    <row r="3" spans="1:12" ht="33" customHeight="1">
      <c r="A3" s="576" t="s">
        <v>654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</row>
    <row r="4" spans="1:12" ht="23.25" customHeight="1">
      <c r="A4" s="582" t="s">
        <v>191</v>
      </c>
      <c r="B4" s="585" t="s">
        <v>456</v>
      </c>
      <c r="C4" s="585" t="s">
        <v>2</v>
      </c>
      <c r="D4" s="585" t="s">
        <v>458</v>
      </c>
      <c r="E4" s="588" t="s">
        <v>469</v>
      </c>
      <c r="F4" s="591" t="s">
        <v>459</v>
      </c>
      <c r="G4" s="591"/>
      <c r="H4" s="591"/>
      <c r="I4" s="591"/>
      <c r="J4" s="591"/>
      <c r="K4" s="573" t="s">
        <v>4</v>
      </c>
      <c r="L4" s="572" t="s">
        <v>5</v>
      </c>
    </row>
    <row r="5" spans="1:16" ht="16.5" customHeight="1">
      <c r="A5" s="583"/>
      <c r="B5" s="586"/>
      <c r="C5" s="586"/>
      <c r="D5" s="586"/>
      <c r="E5" s="589"/>
      <c r="F5" s="578" t="s">
        <v>460</v>
      </c>
      <c r="G5" s="578" t="s">
        <v>461</v>
      </c>
      <c r="H5" s="578" t="s">
        <v>462</v>
      </c>
      <c r="I5" s="578" t="s">
        <v>463</v>
      </c>
      <c r="J5" s="572" t="s">
        <v>470</v>
      </c>
      <c r="K5" s="574"/>
      <c r="L5" s="572"/>
      <c r="P5" s="90"/>
    </row>
    <row r="6" spans="1:12" ht="52.5" customHeight="1">
      <c r="A6" s="584"/>
      <c r="B6" s="587"/>
      <c r="C6" s="587"/>
      <c r="D6" s="587"/>
      <c r="E6" s="590"/>
      <c r="F6" s="578"/>
      <c r="G6" s="578"/>
      <c r="H6" s="578"/>
      <c r="I6" s="578"/>
      <c r="J6" s="572"/>
      <c r="K6" s="575"/>
      <c r="L6" s="572"/>
    </row>
    <row r="7" spans="1:24" s="115" customFormat="1" ht="30.75" customHeight="1">
      <c r="A7" s="99" t="s">
        <v>8</v>
      </c>
      <c r="B7" s="232" t="s">
        <v>472</v>
      </c>
      <c r="C7" s="225"/>
      <c r="D7" s="82"/>
      <c r="E7" s="233">
        <v>7.4</v>
      </c>
      <c r="F7" s="234">
        <v>2</v>
      </c>
      <c r="G7" s="235"/>
      <c r="H7" s="234"/>
      <c r="I7" s="234">
        <f>I9</f>
        <v>5.4</v>
      </c>
      <c r="J7" s="235"/>
      <c r="K7" s="235"/>
      <c r="L7" s="225"/>
      <c r="M7" s="114"/>
      <c r="N7" s="114"/>
      <c r="O7" s="116"/>
      <c r="P7" s="86"/>
      <c r="Q7" s="86"/>
      <c r="R7" s="86"/>
      <c r="S7" s="86"/>
      <c r="T7" s="86"/>
      <c r="U7" s="86"/>
      <c r="V7" s="86"/>
      <c r="W7" s="86"/>
      <c r="X7" s="117"/>
    </row>
    <row r="8" spans="1:23" s="77" customFormat="1" ht="32.25" customHeight="1">
      <c r="A8" s="236"/>
      <c r="B8" s="237" t="s">
        <v>20</v>
      </c>
      <c r="C8" s="238"/>
      <c r="D8" s="79"/>
      <c r="E8" s="239">
        <v>7.4</v>
      </c>
      <c r="F8" s="240">
        <v>2</v>
      </c>
      <c r="G8" s="240"/>
      <c r="H8" s="240"/>
      <c r="I8" s="240">
        <f>I7</f>
        <v>5.4</v>
      </c>
      <c r="J8" s="241"/>
      <c r="K8" s="241"/>
      <c r="L8" s="242"/>
      <c r="M8" s="118"/>
      <c r="N8" s="119"/>
      <c r="O8" s="120"/>
      <c r="P8" s="80"/>
      <c r="Q8" s="80"/>
      <c r="R8" s="80"/>
      <c r="S8" s="80"/>
      <c r="T8" s="80"/>
      <c r="U8" s="80"/>
      <c r="V8" s="80"/>
      <c r="W8" s="80"/>
    </row>
    <row r="9" spans="1:24" s="28" customFormat="1" ht="51" customHeight="1">
      <c r="A9" s="2">
        <v>1</v>
      </c>
      <c r="B9" s="4" t="s">
        <v>207</v>
      </c>
      <c r="C9" s="2" t="s">
        <v>199</v>
      </c>
      <c r="D9" s="2" t="s">
        <v>180</v>
      </c>
      <c r="E9" s="36">
        <v>7.4</v>
      </c>
      <c r="F9" s="67">
        <v>2</v>
      </c>
      <c r="G9" s="121"/>
      <c r="H9" s="67"/>
      <c r="I9" s="67">
        <f>E9-F9</f>
        <v>5.4</v>
      </c>
      <c r="J9" s="17" t="s">
        <v>222</v>
      </c>
      <c r="K9" s="17" t="s">
        <v>531</v>
      </c>
      <c r="L9" s="122"/>
      <c r="M9" s="88"/>
      <c r="N9" s="33"/>
      <c r="O9" s="58"/>
      <c r="P9" s="33"/>
      <c r="Q9" s="33"/>
      <c r="R9" s="33"/>
      <c r="S9" s="33"/>
      <c r="T9" s="33"/>
      <c r="U9" s="33"/>
      <c r="V9" s="33"/>
      <c r="W9" s="33"/>
      <c r="X9" s="33"/>
    </row>
    <row r="10" spans="1:23" s="38" customFormat="1" ht="31.5" customHeight="1">
      <c r="A10" s="100" t="s">
        <v>11</v>
      </c>
      <c r="B10" s="243" t="s">
        <v>422</v>
      </c>
      <c r="C10" s="100"/>
      <c r="D10" s="100"/>
      <c r="E10" s="244">
        <f>E11</f>
        <v>2</v>
      </c>
      <c r="F10" s="244">
        <v>2</v>
      </c>
      <c r="G10" s="244"/>
      <c r="H10" s="244"/>
      <c r="I10" s="244"/>
      <c r="J10" s="100"/>
      <c r="K10" s="100"/>
      <c r="L10" s="100"/>
      <c r="M10" s="114"/>
      <c r="N10" s="86"/>
      <c r="O10" s="116"/>
      <c r="P10" s="86"/>
      <c r="Q10" s="86"/>
      <c r="R10" s="86"/>
      <c r="S10" s="86"/>
      <c r="T10" s="86"/>
      <c r="U10" s="86"/>
      <c r="V10" s="86"/>
      <c r="W10" s="86"/>
    </row>
    <row r="11" spans="1:23" s="48" customFormat="1" ht="30" customHeight="1">
      <c r="A11" s="100"/>
      <c r="B11" s="243" t="s">
        <v>223</v>
      </c>
      <c r="C11" s="2"/>
      <c r="D11" s="2"/>
      <c r="E11" s="10">
        <f>E12+E13</f>
        <v>2</v>
      </c>
      <c r="F11" s="10">
        <v>2</v>
      </c>
      <c r="G11" s="10"/>
      <c r="H11" s="10"/>
      <c r="I11" s="10"/>
      <c r="J11" s="2"/>
      <c r="K11" s="2"/>
      <c r="L11" s="2"/>
      <c r="M11" s="123"/>
      <c r="N11" s="59"/>
      <c r="O11" s="98"/>
      <c r="P11" s="59"/>
      <c r="Q11" s="59"/>
      <c r="R11" s="59"/>
      <c r="S11" s="59"/>
      <c r="T11" s="59"/>
      <c r="U11" s="59"/>
      <c r="V11" s="59"/>
      <c r="W11" s="59"/>
    </row>
    <row r="12" spans="1:23" s="28" customFormat="1" ht="68.25" customHeight="1">
      <c r="A12" s="16">
        <v>2</v>
      </c>
      <c r="B12" s="30" t="s">
        <v>477</v>
      </c>
      <c r="C12" s="8" t="s">
        <v>478</v>
      </c>
      <c r="D12" s="8" t="s">
        <v>479</v>
      </c>
      <c r="E12" s="10">
        <v>1</v>
      </c>
      <c r="F12" s="10">
        <v>1</v>
      </c>
      <c r="G12" s="10"/>
      <c r="H12" s="10"/>
      <c r="I12" s="10"/>
      <c r="J12" s="17" t="s">
        <v>625</v>
      </c>
      <c r="K12" s="17" t="s">
        <v>531</v>
      </c>
      <c r="L12" s="17"/>
      <c r="M12" s="25"/>
      <c r="N12" s="33"/>
      <c r="O12" s="62"/>
      <c r="P12" s="33"/>
      <c r="Q12" s="33"/>
      <c r="R12" s="33"/>
      <c r="S12" s="33"/>
      <c r="T12" s="33"/>
      <c r="U12" s="33"/>
      <c r="V12" s="33"/>
      <c r="W12" s="33"/>
    </row>
    <row r="13" spans="1:23" s="28" customFormat="1" ht="57" customHeight="1">
      <c r="A13" s="16">
        <v>3</v>
      </c>
      <c r="B13" s="30" t="s">
        <v>525</v>
      </c>
      <c r="C13" s="17" t="s">
        <v>372</v>
      </c>
      <c r="D13" s="17" t="s">
        <v>480</v>
      </c>
      <c r="E13" s="10">
        <v>1</v>
      </c>
      <c r="F13" s="10">
        <v>1</v>
      </c>
      <c r="G13" s="10"/>
      <c r="H13" s="10"/>
      <c r="I13" s="10"/>
      <c r="J13" s="17" t="s">
        <v>222</v>
      </c>
      <c r="K13" s="17" t="s">
        <v>531</v>
      </c>
      <c r="L13" s="17"/>
      <c r="M13" s="25"/>
      <c r="N13" s="33"/>
      <c r="O13" s="62"/>
      <c r="P13" s="33"/>
      <c r="Q13" s="33"/>
      <c r="R13" s="33"/>
      <c r="S13" s="33"/>
      <c r="T13" s="33"/>
      <c r="U13" s="33"/>
      <c r="V13" s="33"/>
      <c r="W13" s="33"/>
    </row>
    <row r="14" spans="1:21" s="103" customFormat="1" ht="30" customHeight="1">
      <c r="A14" s="580" t="s">
        <v>22</v>
      </c>
      <c r="B14" s="580"/>
      <c r="C14" s="42"/>
      <c r="D14" s="100"/>
      <c r="E14" s="101">
        <f>E10+E7</f>
        <v>9.4</v>
      </c>
      <c r="F14" s="101">
        <f>F7+F10</f>
        <v>4</v>
      </c>
      <c r="G14" s="101"/>
      <c r="H14" s="101"/>
      <c r="I14" s="101">
        <f>I7+I10</f>
        <v>5.4</v>
      </c>
      <c r="J14" s="99"/>
      <c r="K14" s="99"/>
      <c r="L14" s="100"/>
      <c r="M14" s="102"/>
      <c r="N14" s="60"/>
      <c r="O14" s="60"/>
      <c r="P14" s="60"/>
      <c r="Q14" s="60"/>
      <c r="R14" s="60"/>
      <c r="S14" s="60"/>
      <c r="T14" s="60"/>
      <c r="U14" s="60"/>
    </row>
    <row r="15" ht="15.75">
      <c r="L15" s="88"/>
    </row>
    <row r="16" ht="15.75">
      <c r="L16" s="88"/>
    </row>
    <row r="17" spans="3:21" ht="15.75">
      <c r="C17" s="96"/>
      <c r="D17" s="96"/>
      <c r="F17" s="7"/>
      <c r="G17" s="88"/>
      <c r="H17" s="89"/>
      <c r="I17" s="51"/>
      <c r="J17" s="51"/>
      <c r="K17" s="51"/>
      <c r="L17" s="51"/>
      <c r="M17" s="51"/>
      <c r="R17" s="3"/>
      <c r="S17" s="3"/>
      <c r="T17" s="3"/>
      <c r="U17" s="3"/>
    </row>
    <row r="18" spans="3:21" ht="15.75">
      <c r="C18" s="96"/>
      <c r="D18" s="96"/>
      <c r="F18" s="7"/>
      <c r="G18" s="88"/>
      <c r="H18" s="89"/>
      <c r="I18" s="51"/>
      <c r="J18" s="51"/>
      <c r="K18" s="51"/>
      <c r="L18" s="51"/>
      <c r="M18" s="51"/>
      <c r="R18" s="3"/>
      <c r="S18" s="3"/>
      <c r="T18" s="3"/>
      <c r="U18" s="3"/>
    </row>
    <row r="19" spans="3:21" ht="15.75">
      <c r="C19" s="96"/>
      <c r="D19" s="96"/>
      <c r="F19" s="7"/>
      <c r="G19" s="88"/>
      <c r="H19" s="89"/>
      <c r="I19" s="51"/>
      <c r="J19" s="51"/>
      <c r="K19" s="51"/>
      <c r="L19" s="51"/>
      <c r="M19" s="51"/>
      <c r="R19" s="3"/>
      <c r="S19" s="3"/>
      <c r="T19" s="3"/>
      <c r="U19" s="3"/>
    </row>
    <row r="20" spans="3:21" ht="15.75">
      <c r="C20" s="96"/>
      <c r="D20" s="96"/>
      <c r="F20" s="7"/>
      <c r="G20" s="88"/>
      <c r="H20" s="89"/>
      <c r="I20" s="51"/>
      <c r="J20" s="51"/>
      <c r="K20" s="51"/>
      <c r="L20" s="51"/>
      <c r="M20" s="51"/>
      <c r="R20" s="3"/>
      <c r="S20" s="3"/>
      <c r="T20" s="3"/>
      <c r="U20" s="3"/>
    </row>
    <row r="21" spans="3:21" ht="15.75">
      <c r="C21" s="96"/>
      <c r="D21" s="96"/>
      <c r="F21" s="7"/>
      <c r="G21" s="88"/>
      <c r="H21" s="89"/>
      <c r="I21" s="51"/>
      <c r="J21" s="51"/>
      <c r="K21" s="51"/>
      <c r="L21" s="51"/>
      <c r="M21" s="51"/>
      <c r="R21" s="3"/>
      <c r="S21" s="3"/>
      <c r="T21" s="3"/>
      <c r="U21" s="3"/>
    </row>
    <row r="22" spans="3:21" ht="15.75">
      <c r="C22" s="96"/>
      <c r="D22" s="96"/>
      <c r="F22" s="7"/>
      <c r="G22" s="88"/>
      <c r="H22" s="89"/>
      <c r="I22" s="51"/>
      <c r="J22" s="51"/>
      <c r="K22" s="51"/>
      <c r="L22" s="51"/>
      <c r="M22" s="51"/>
      <c r="R22" s="3"/>
      <c r="S22" s="3"/>
      <c r="T22" s="3"/>
      <c r="U22" s="3"/>
    </row>
    <row r="23" spans="3:21" ht="15.75">
      <c r="C23" s="96"/>
      <c r="D23" s="96"/>
      <c r="F23" s="7"/>
      <c r="G23" s="88"/>
      <c r="H23" s="89"/>
      <c r="I23" s="51"/>
      <c r="J23" s="51"/>
      <c r="K23" s="51"/>
      <c r="L23" s="51"/>
      <c r="M23" s="51"/>
      <c r="R23" s="3"/>
      <c r="S23" s="3"/>
      <c r="T23" s="3"/>
      <c r="U23" s="3"/>
    </row>
    <row r="24" spans="3:21" ht="15.75">
      <c r="C24" s="96"/>
      <c r="D24" s="96"/>
      <c r="F24" s="7"/>
      <c r="G24" s="88"/>
      <c r="H24" s="89"/>
      <c r="I24" s="51"/>
      <c r="J24" s="51"/>
      <c r="K24" s="51"/>
      <c r="L24" s="51"/>
      <c r="M24" s="51"/>
      <c r="R24" s="3"/>
      <c r="S24" s="3"/>
      <c r="T24" s="3"/>
      <c r="U24" s="3"/>
    </row>
  </sheetData>
  <sheetProtection/>
  <mergeCells count="17">
    <mergeCell ref="A1:B1"/>
    <mergeCell ref="A14:B14"/>
    <mergeCell ref="A2:L2"/>
    <mergeCell ref="A4:A6"/>
    <mergeCell ref="B4:B6"/>
    <mergeCell ref="D4:D6"/>
    <mergeCell ref="E4:E6"/>
    <mergeCell ref="C4:C6"/>
    <mergeCell ref="F4:J4"/>
    <mergeCell ref="L4:L6"/>
    <mergeCell ref="J5:J6"/>
    <mergeCell ref="K4:K6"/>
    <mergeCell ref="A3:L3"/>
    <mergeCell ref="F5:F6"/>
    <mergeCell ref="G5:G6"/>
    <mergeCell ref="H5:H6"/>
    <mergeCell ref="I5:I6"/>
  </mergeCells>
  <printOptions/>
  <pageMargins left="0.32" right="0.2" top="0.38" bottom="0.37" header="0.2" footer="0.3"/>
  <pageSetup fitToHeight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S50"/>
  <sheetViews>
    <sheetView showGridLines="0" zoomScale="55" zoomScaleNormal="55" zoomScalePageLayoutView="0" workbookViewId="0" topLeftCell="A1">
      <selection activeCell="J20" sqref="J20"/>
    </sheetView>
  </sheetViews>
  <sheetFormatPr defaultColWidth="9.00390625" defaultRowHeight="15.75"/>
  <cols>
    <col min="1" max="1" width="5.375" style="3" customWidth="1"/>
    <col min="2" max="2" width="27.625" style="94" customWidth="1"/>
    <col min="3" max="3" width="23.625" style="7" customWidth="1"/>
    <col min="4" max="4" width="9.75390625" style="95" customWidth="1"/>
    <col min="5" max="5" width="8.625" style="96" customWidth="1"/>
    <col min="6" max="6" width="7.625" style="96" customWidth="1"/>
    <col min="7" max="7" width="7.25390625" style="96" customWidth="1"/>
    <col min="8" max="8" width="8.875" style="96" customWidth="1"/>
    <col min="9" max="9" width="7.125" style="96" customWidth="1"/>
    <col min="10" max="10" width="29.75390625" style="7" customWidth="1"/>
    <col min="11" max="11" width="25.875" style="7" customWidth="1"/>
    <col min="12" max="12" width="18.375" style="7" bestFit="1" customWidth="1"/>
    <col min="13" max="13" width="18.875" style="97" customWidth="1"/>
    <col min="14" max="14" width="8.875" style="89" bestFit="1" customWidth="1"/>
    <col min="15" max="15" width="7.75390625" style="51" customWidth="1"/>
    <col min="16" max="16" width="9.875" style="51" customWidth="1"/>
    <col min="17" max="17" width="15.375" style="51" customWidth="1"/>
    <col min="18" max="18" width="11.25390625" style="51" customWidth="1"/>
    <col min="19" max="21" width="7.75390625" style="51" customWidth="1"/>
    <col min="22" max="22" width="9.00390625" style="51" customWidth="1"/>
    <col min="23" max="16384" width="9.00390625" style="3" customWidth="1"/>
  </cols>
  <sheetData>
    <row r="1" spans="1:2" ht="20.25" customHeight="1">
      <c r="A1" s="594" t="s">
        <v>644</v>
      </c>
      <c r="B1" s="595"/>
    </row>
    <row r="2" spans="1:13" ht="45.75" customHeight="1">
      <c r="A2" s="596" t="s">
        <v>619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</row>
    <row r="3" spans="1:22" s="223" customFormat="1" ht="35.25" customHeight="1">
      <c r="A3" s="592" t="s">
        <v>655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221"/>
      <c r="O3" s="222"/>
      <c r="P3" s="222"/>
      <c r="Q3" s="222"/>
      <c r="R3" s="222"/>
      <c r="S3" s="222"/>
      <c r="T3" s="222"/>
      <c r="U3" s="222"/>
      <c r="V3" s="222"/>
    </row>
    <row r="4" spans="1:13" ht="23.25" customHeight="1">
      <c r="A4" s="582" t="s">
        <v>191</v>
      </c>
      <c r="B4" s="585" t="s">
        <v>456</v>
      </c>
      <c r="C4" s="585" t="s">
        <v>457</v>
      </c>
      <c r="D4" s="585" t="s">
        <v>458</v>
      </c>
      <c r="E4" s="588" t="s">
        <v>469</v>
      </c>
      <c r="F4" s="591" t="s">
        <v>459</v>
      </c>
      <c r="G4" s="591"/>
      <c r="H4" s="591"/>
      <c r="I4" s="591"/>
      <c r="J4" s="591"/>
      <c r="K4" s="573" t="s">
        <v>533</v>
      </c>
      <c r="L4" s="573" t="s">
        <v>4</v>
      </c>
      <c r="M4" s="585" t="s">
        <v>5</v>
      </c>
    </row>
    <row r="5" spans="1:17" ht="16.5" customHeight="1">
      <c r="A5" s="583"/>
      <c r="B5" s="586"/>
      <c r="C5" s="586"/>
      <c r="D5" s="586"/>
      <c r="E5" s="589"/>
      <c r="F5" s="578" t="s">
        <v>460</v>
      </c>
      <c r="G5" s="578" t="s">
        <v>461</v>
      </c>
      <c r="H5" s="578" t="s">
        <v>462</v>
      </c>
      <c r="I5" s="578" t="s">
        <v>463</v>
      </c>
      <c r="J5" s="572" t="s">
        <v>470</v>
      </c>
      <c r="K5" s="574"/>
      <c r="L5" s="574"/>
      <c r="M5" s="586"/>
      <c r="Q5" s="90"/>
    </row>
    <row r="6" spans="1:13" ht="57.75" customHeight="1">
      <c r="A6" s="584"/>
      <c r="B6" s="587"/>
      <c r="C6" s="587"/>
      <c r="D6" s="587"/>
      <c r="E6" s="590"/>
      <c r="F6" s="578"/>
      <c r="G6" s="578"/>
      <c r="H6" s="578"/>
      <c r="I6" s="578"/>
      <c r="J6" s="572"/>
      <c r="K6" s="575"/>
      <c r="L6" s="575"/>
      <c r="M6" s="587"/>
    </row>
    <row r="7" spans="1:13" ht="30.75" customHeight="1">
      <c r="A7" s="245" t="s">
        <v>8</v>
      </c>
      <c r="B7" s="225" t="s">
        <v>476</v>
      </c>
      <c r="C7" s="225"/>
      <c r="D7" s="225"/>
      <c r="E7" s="226">
        <f aca="true" t="shared" si="0" ref="E7:I8">E8</f>
        <v>0.07</v>
      </c>
      <c r="F7" s="226">
        <f t="shared" si="0"/>
        <v>0.05</v>
      </c>
      <c r="G7" s="226">
        <f t="shared" si="0"/>
        <v>0</v>
      </c>
      <c r="H7" s="226">
        <f t="shared" si="0"/>
        <v>0</v>
      </c>
      <c r="I7" s="226">
        <f t="shared" si="0"/>
        <v>0.02</v>
      </c>
      <c r="J7" s="225"/>
      <c r="K7" s="225"/>
      <c r="L7" s="225"/>
      <c r="M7" s="225"/>
    </row>
    <row r="8" spans="1:22" s="273" customFormat="1" ht="33" customHeight="1">
      <c r="A8" s="246"/>
      <c r="B8" s="247" t="s">
        <v>464</v>
      </c>
      <c r="C8" s="248"/>
      <c r="D8" s="248"/>
      <c r="E8" s="249">
        <f t="shared" si="0"/>
        <v>0.07</v>
      </c>
      <c r="F8" s="249">
        <f t="shared" si="0"/>
        <v>0.05</v>
      </c>
      <c r="G8" s="249">
        <f t="shared" si="0"/>
        <v>0</v>
      </c>
      <c r="H8" s="249">
        <f t="shared" si="0"/>
        <v>0</v>
      </c>
      <c r="I8" s="249">
        <f t="shared" si="0"/>
        <v>0.02</v>
      </c>
      <c r="J8" s="250"/>
      <c r="K8" s="250"/>
      <c r="L8" s="250"/>
      <c r="M8" s="251"/>
      <c r="N8" s="269"/>
      <c r="O8" s="270"/>
      <c r="P8" s="270"/>
      <c r="Q8" s="270"/>
      <c r="R8" s="270"/>
      <c r="S8" s="270"/>
      <c r="T8" s="270"/>
      <c r="U8" s="270"/>
      <c r="V8" s="270"/>
    </row>
    <row r="9" spans="1:45" ht="73.5" customHeight="1">
      <c r="A9" s="2">
        <f>A6+1</f>
        <v>1</v>
      </c>
      <c r="B9" s="49" t="s">
        <v>269</v>
      </c>
      <c r="C9" s="2" t="s">
        <v>268</v>
      </c>
      <c r="D9" s="2" t="s">
        <v>329</v>
      </c>
      <c r="E9" s="124">
        <v>0.07</v>
      </c>
      <c r="F9" s="121">
        <v>0.05</v>
      </c>
      <c r="G9" s="121"/>
      <c r="H9" s="121"/>
      <c r="I9" s="121">
        <v>0.02</v>
      </c>
      <c r="J9" s="17" t="s">
        <v>486</v>
      </c>
      <c r="K9" s="230" t="s">
        <v>534</v>
      </c>
      <c r="L9" s="17" t="s">
        <v>531</v>
      </c>
      <c r="M9" s="12"/>
      <c r="N9" s="125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</row>
    <row r="10" spans="1:23" s="75" customFormat="1" ht="32.25" customHeight="1">
      <c r="A10" s="100" t="s">
        <v>11</v>
      </c>
      <c r="B10" s="274" t="s">
        <v>348</v>
      </c>
      <c r="C10" s="274"/>
      <c r="D10" s="245"/>
      <c r="E10" s="226">
        <f>E11</f>
        <v>2.3182</v>
      </c>
      <c r="F10" s="226">
        <f>F11</f>
        <v>1.6415000000000002</v>
      </c>
      <c r="G10" s="226">
        <f>G11</f>
        <v>0</v>
      </c>
      <c r="H10" s="226">
        <f>H11</f>
        <v>0</v>
      </c>
      <c r="I10" s="226">
        <f>I11</f>
        <v>0.6767</v>
      </c>
      <c r="J10" s="275"/>
      <c r="K10" s="275"/>
      <c r="L10" s="275"/>
      <c r="M10" s="246"/>
      <c r="N10" s="276"/>
      <c r="O10" s="277"/>
      <c r="P10" s="63"/>
      <c r="Q10" s="63"/>
      <c r="R10" s="63"/>
      <c r="S10" s="63"/>
      <c r="T10" s="63"/>
      <c r="U10" s="63"/>
      <c r="V10" s="63"/>
      <c r="W10" s="63"/>
    </row>
    <row r="11" spans="1:23" s="75" customFormat="1" ht="32.25" customHeight="1">
      <c r="A11" s="278"/>
      <c r="B11" s="279" t="s">
        <v>261</v>
      </c>
      <c r="C11" s="280"/>
      <c r="D11" s="246"/>
      <c r="E11" s="249">
        <f>E12+E13+E14</f>
        <v>2.3182</v>
      </c>
      <c r="F11" s="249">
        <f>F12+F13+F14</f>
        <v>1.6415000000000002</v>
      </c>
      <c r="G11" s="249">
        <f>G12+G13+G14</f>
        <v>0</v>
      </c>
      <c r="H11" s="249">
        <f>H12+H13+H14</f>
        <v>0</v>
      </c>
      <c r="I11" s="249">
        <f>I12+I13+I14</f>
        <v>0.6767</v>
      </c>
      <c r="J11" s="280"/>
      <c r="K11" s="230"/>
      <c r="L11" s="280"/>
      <c r="M11" s="246"/>
      <c r="N11" s="281"/>
      <c r="O11" s="277"/>
      <c r="P11" s="63"/>
      <c r="Q11" s="63"/>
      <c r="R11" s="63"/>
      <c r="S11" s="63"/>
      <c r="T11" s="63"/>
      <c r="U11" s="63"/>
      <c r="V11" s="63"/>
      <c r="W11" s="63"/>
    </row>
    <row r="12" spans="1:23" ht="68.25" customHeight="1">
      <c r="A12" s="85">
        <v>2</v>
      </c>
      <c r="B12" s="4" t="s">
        <v>523</v>
      </c>
      <c r="C12" s="2" t="s">
        <v>409</v>
      </c>
      <c r="D12" s="2" t="s">
        <v>419</v>
      </c>
      <c r="E12" s="91">
        <f>SUM(F12:I12)</f>
        <v>1.1982</v>
      </c>
      <c r="F12" s="121">
        <v>0.5215</v>
      </c>
      <c r="G12" s="121"/>
      <c r="H12" s="121"/>
      <c r="I12" s="121">
        <v>0.6767</v>
      </c>
      <c r="J12" s="17" t="s">
        <v>486</v>
      </c>
      <c r="K12" s="230" t="s">
        <v>535</v>
      </c>
      <c r="L12" s="17" t="s">
        <v>532</v>
      </c>
      <c r="M12" s="2"/>
      <c r="N12" s="88"/>
      <c r="O12" s="89"/>
      <c r="W12" s="51"/>
    </row>
    <row r="13" spans="1:23" ht="158.25" customHeight="1">
      <c r="A13" s="85">
        <v>3</v>
      </c>
      <c r="B13" s="4" t="s">
        <v>522</v>
      </c>
      <c r="C13" s="2" t="s">
        <v>409</v>
      </c>
      <c r="D13" s="2" t="s">
        <v>419</v>
      </c>
      <c r="E13" s="91">
        <f>SUM(F13:I13)</f>
        <v>0.5</v>
      </c>
      <c r="F13" s="121">
        <v>0.5</v>
      </c>
      <c r="G13" s="121"/>
      <c r="H13" s="121"/>
      <c r="I13" s="121"/>
      <c r="J13" s="2" t="s">
        <v>471</v>
      </c>
      <c r="K13" s="230" t="s">
        <v>535</v>
      </c>
      <c r="L13" s="17" t="s">
        <v>532</v>
      </c>
      <c r="M13" s="2"/>
      <c r="N13" s="88"/>
      <c r="O13" s="89"/>
      <c r="W13" s="51"/>
    </row>
    <row r="14" spans="1:23" ht="116.25" customHeight="1">
      <c r="A14" s="85">
        <v>4</v>
      </c>
      <c r="B14" s="4" t="s">
        <v>524</v>
      </c>
      <c r="C14" s="2" t="s">
        <v>409</v>
      </c>
      <c r="D14" s="2" t="s">
        <v>350</v>
      </c>
      <c r="E14" s="91">
        <f>SUM(F14:I14)</f>
        <v>0.62</v>
      </c>
      <c r="F14" s="121">
        <v>0.62</v>
      </c>
      <c r="G14" s="121"/>
      <c r="H14" s="121"/>
      <c r="I14" s="121"/>
      <c r="J14" s="2" t="s">
        <v>648</v>
      </c>
      <c r="K14" s="230" t="s">
        <v>536</v>
      </c>
      <c r="L14" s="17" t="s">
        <v>532</v>
      </c>
      <c r="M14" s="2"/>
      <c r="N14" s="88"/>
      <c r="O14" s="89"/>
      <c r="W14" s="51"/>
    </row>
    <row r="15" spans="1:23" s="75" customFormat="1" ht="30.75" customHeight="1">
      <c r="A15" s="100" t="s">
        <v>47</v>
      </c>
      <c r="B15" s="274" t="s">
        <v>57</v>
      </c>
      <c r="C15" s="274"/>
      <c r="D15" s="245"/>
      <c r="E15" s="226">
        <f>E16</f>
        <v>0.34</v>
      </c>
      <c r="F15" s="226">
        <f aca="true" t="shared" si="1" ref="E15:I16">F16</f>
        <v>0.34</v>
      </c>
      <c r="G15" s="226">
        <f t="shared" si="1"/>
        <v>0</v>
      </c>
      <c r="H15" s="226">
        <f t="shared" si="1"/>
        <v>0</v>
      </c>
      <c r="I15" s="226">
        <f t="shared" si="1"/>
        <v>0</v>
      </c>
      <c r="J15" s="275"/>
      <c r="K15" s="230"/>
      <c r="L15" s="275"/>
      <c r="M15" s="246"/>
      <c r="N15" s="276"/>
      <c r="O15" s="277"/>
      <c r="P15" s="63"/>
      <c r="Q15" s="63"/>
      <c r="R15" s="63"/>
      <c r="S15" s="63"/>
      <c r="T15" s="63"/>
      <c r="U15" s="63"/>
      <c r="V15" s="63"/>
      <c r="W15" s="63"/>
    </row>
    <row r="16" spans="1:14" s="131" customFormat="1" ht="32.25" customHeight="1">
      <c r="A16" s="262"/>
      <c r="B16" s="282" t="s">
        <v>231</v>
      </c>
      <c r="C16" s="264"/>
      <c r="D16" s="283"/>
      <c r="E16" s="284">
        <f t="shared" si="1"/>
        <v>0.34</v>
      </c>
      <c r="F16" s="284">
        <f t="shared" si="1"/>
        <v>0.34</v>
      </c>
      <c r="G16" s="284">
        <f t="shared" si="1"/>
        <v>0</v>
      </c>
      <c r="H16" s="284">
        <f t="shared" si="1"/>
        <v>0</v>
      </c>
      <c r="I16" s="284">
        <f t="shared" si="1"/>
        <v>0</v>
      </c>
      <c r="J16" s="129"/>
      <c r="K16" s="230"/>
      <c r="L16" s="129"/>
      <c r="M16" s="129"/>
      <c r="N16" s="130"/>
    </row>
    <row r="17" spans="1:15" s="131" customFormat="1" ht="56.25" customHeight="1">
      <c r="A17" s="126">
        <v>5</v>
      </c>
      <c r="B17" s="127" t="s">
        <v>259</v>
      </c>
      <c r="C17" s="34" t="s">
        <v>627</v>
      </c>
      <c r="D17" s="34" t="s">
        <v>338</v>
      </c>
      <c r="E17" s="128">
        <v>0.34</v>
      </c>
      <c r="F17" s="128">
        <v>0.34</v>
      </c>
      <c r="G17" s="129"/>
      <c r="H17" s="129"/>
      <c r="I17" s="129"/>
      <c r="J17" s="12" t="s">
        <v>260</v>
      </c>
      <c r="K17" s="230" t="s">
        <v>626</v>
      </c>
      <c r="L17" s="17" t="s">
        <v>531</v>
      </c>
      <c r="M17" s="17"/>
      <c r="N17" s="130"/>
      <c r="O17" s="130"/>
    </row>
    <row r="18" spans="1:13" ht="33" customHeight="1">
      <c r="A18" s="245" t="s">
        <v>48</v>
      </c>
      <c r="B18" s="225" t="s">
        <v>257</v>
      </c>
      <c r="C18" s="225"/>
      <c r="D18" s="225"/>
      <c r="E18" s="226">
        <f>E19+E21+E23+E25+E28</f>
        <v>30.762999999999998</v>
      </c>
      <c r="F18" s="226">
        <f>F19+F21+F23+F25+F28</f>
        <v>26.762999999999998</v>
      </c>
      <c r="G18" s="226">
        <f>G19+G21+G23+G25+G28</f>
        <v>0</v>
      </c>
      <c r="H18" s="226">
        <f>H19+H21+H23+H25+H28</f>
        <v>0</v>
      </c>
      <c r="I18" s="226">
        <f>I19+I21+I23+I25+I28</f>
        <v>4</v>
      </c>
      <c r="J18" s="225"/>
      <c r="K18" s="230"/>
      <c r="L18" s="225"/>
      <c r="M18" s="225"/>
    </row>
    <row r="19" spans="1:22" s="273" customFormat="1" ht="36" customHeight="1">
      <c r="A19" s="246"/>
      <c r="B19" s="247" t="s">
        <v>464</v>
      </c>
      <c r="C19" s="248"/>
      <c r="D19" s="248"/>
      <c r="E19" s="249">
        <f>E20</f>
        <v>1.5</v>
      </c>
      <c r="F19" s="249">
        <f>F20</f>
        <v>1.5</v>
      </c>
      <c r="G19" s="249">
        <f>G20</f>
        <v>0</v>
      </c>
      <c r="H19" s="249">
        <f>H20</f>
        <v>0</v>
      </c>
      <c r="I19" s="249">
        <f>I20</f>
        <v>0</v>
      </c>
      <c r="J19" s="250"/>
      <c r="K19" s="230"/>
      <c r="L19" s="250"/>
      <c r="M19" s="251"/>
      <c r="N19" s="269"/>
      <c r="O19" s="270"/>
      <c r="P19" s="270"/>
      <c r="Q19" s="270"/>
      <c r="R19" s="270"/>
      <c r="S19" s="270"/>
      <c r="T19" s="270"/>
      <c r="U19" s="270"/>
      <c r="V19" s="270"/>
    </row>
    <row r="20" spans="1:14" ht="48.75" customHeight="1">
      <c r="A20" s="44">
        <v>6</v>
      </c>
      <c r="B20" s="4" t="s">
        <v>204</v>
      </c>
      <c r="C20" s="2" t="s">
        <v>199</v>
      </c>
      <c r="D20" s="2" t="s">
        <v>205</v>
      </c>
      <c r="E20" s="132">
        <f>SUM(F20:I20)</f>
        <v>1.5</v>
      </c>
      <c r="F20" s="121">
        <v>1.5</v>
      </c>
      <c r="G20" s="121"/>
      <c r="H20" s="121"/>
      <c r="I20" s="121"/>
      <c r="J20" s="17" t="s">
        <v>486</v>
      </c>
      <c r="K20" s="230" t="s">
        <v>538</v>
      </c>
      <c r="L20" s="17" t="s">
        <v>531</v>
      </c>
      <c r="M20" s="17"/>
      <c r="N20" s="92"/>
    </row>
    <row r="21" spans="1:22" s="43" customFormat="1" ht="32.25" customHeight="1">
      <c r="A21" s="252"/>
      <c r="B21" s="253" t="s">
        <v>20</v>
      </c>
      <c r="C21" s="254"/>
      <c r="D21" s="255"/>
      <c r="E21" s="256">
        <f>E22</f>
        <v>8.26</v>
      </c>
      <c r="F21" s="256">
        <f>F22</f>
        <v>8.26</v>
      </c>
      <c r="G21" s="256">
        <f>G22</f>
        <v>0</v>
      </c>
      <c r="H21" s="256">
        <f>H22</f>
        <v>0</v>
      </c>
      <c r="I21" s="256">
        <f>I22</f>
        <v>0</v>
      </c>
      <c r="J21" s="257"/>
      <c r="K21" s="230"/>
      <c r="L21" s="257"/>
      <c r="M21" s="257"/>
      <c r="N21" s="267"/>
      <c r="O21" s="40"/>
      <c r="P21" s="40"/>
      <c r="Q21" s="40"/>
      <c r="R21" s="40"/>
      <c r="S21" s="40"/>
      <c r="T21" s="40"/>
      <c r="U21" s="40"/>
      <c r="V21" s="40"/>
    </row>
    <row r="22" spans="1:23" s="36" customFormat="1" ht="56.25" customHeight="1">
      <c r="A22" s="2">
        <f>A20+1</f>
        <v>7</v>
      </c>
      <c r="B22" s="4" t="s">
        <v>465</v>
      </c>
      <c r="C22" s="2" t="s">
        <v>466</v>
      </c>
      <c r="D22" s="2" t="s">
        <v>208</v>
      </c>
      <c r="E22" s="121">
        <f>SUM(F22:I22)</f>
        <v>8.26</v>
      </c>
      <c r="F22" s="121">
        <v>8.26</v>
      </c>
      <c r="G22" s="121"/>
      <c r="H22" s="121"/>
      <c r="I22" s="121"/>
      <c r="J22" s="17" t="s">
        <v>486</v>
      </c>
      <c r="K22" s="230" t="s">
        <v>539</v>
      </c>
      <c r="L22" s="17" t="s">
        <v>531</v>
      </c>
      <c r="M22" s="17"/>
      <c r="N22" s="93"/>
      <c r="O22" s="33"/>
      <c r="P22" s="33"/>
      <c r="Q22" s="33"/>
      <c r="R22" s="33"/>
      <c r="S22" s="33"/>
      <c r="T22" s="33"/>
      <c r="U22" s="33"/>
      <c r="V22" s="33"/>
      <c r="W22" s="133"/>
    </row>
    <row r="23" spans="1:22" s="273" customFormat="1" ht="34.5" customHeight="1">
      <c r="A23" s="246"/>
      <c r="B23" s="247" t="s">
        <v>381</v>
      </c>
      <c r="C23" s="258"/>
      <c r="D23" s="259"/>
      <c r="E23" s="249">
        <f>E24</f>
        <v>6</v>
      </c>
      <c r="F23" s="249">
        <f>F24</f>
        <v>2</v>
      </c>
      <c r="G23" s="249">
        <f>G24</f>
        <v>0</v>
      </c>
      <c r="H23" s="249">
        <f>H24</f>
        <v>0</v>
      </c>
      <c r="I23" s="249">
        <f>I24</f>
        <v>4</v>
      </c>
      <c r="J23" s="251"/>
      <c r="K23" s="230"/>
      <c r="L23" s="251"/>
      <c r="M23" s="251"/>
      <c r="N23" s="269"/>
      <c r="O23" s="270"/>
      <c r="P23" s="270"/>
      <c r="Q23" s="270"/>
      <c r="R23" s="270"/>
      <c r="S23" s="270"/>
      <c r="T23" s="270"/>
      <c r="U23" s="270"/>
      <c r="V23" s="270"/>
    </row>
    <row r="24" spans="1:14" ht="63.75" customHeight="1">
      <c r="A24" s="2">
        <f>A22+1</f>
        <v>8</v>
      </c>
      <c r="B24" s="4" t="s">
        <v>229</v>
      </c>
      <c r="C24" s="2" t="s">
        <v>230</v>
      </c>
      <c r="D24" s="2" t="s">
        <v>205</v>
      </c>
      <c r="E24" s="134">
        <f>SUM(F24:I24)</f>
        <v>6</v>
      </c>
      <c r="F24" s="121">
        <v>2</v>
      </c>
      <c r="G24" s="121"/>
      <c r="H24" s="121"/>
      <c r="I24" s="121">
        <v>4</v>
      </c>
      <c r="J24" s="17" t="s">
        <v>486</v>
      </c>
      <c r="K24" s="230" t="s">
        <v>538</v>
      </c>
      <c r="L24" s="17" t="s">
        <v>532</v>
      </c>
      <c r="M24" s="17"/>
      <c r="N24" s="93"/>
    </row>
    <row r="25" spans="1:22" s="75" customFormat="1" ht="32.25" customHeight="1">
      <c r="A25" s="260"/>
      <c r="B25" s="247" t="s">
        <v>231</v>
      </c>
      <c r="C25" s="258"/>
      <c r="D25" s="259"/>
      <c r="E25" s="249">
        <f>E26+E27</f>
        <v>0.9199999999999999</v>
      </c>
      <c r="F25" s="249">
        <f>F26+F27</f>
        <v>0.9199999999999999</v>
      </c>
      <c r="G25" s="249">
        <f>G26+G27</f>
        <v>0</v>
      </c>
      <c r="H25" s="249">
        <f>H26+H27</f>
        <v>0</v>
      </c>
      <c r="I25" s="249">
        <f>I26+I27</f>
        <v>0</v>
      </c>
      <c r="J25" s="251"/>
      <c r="K25" s="230"/>
      <c r="L25" s="251"/>
      <c r="M25" s="251"/>
      <c r="N25" s="277"/>
      <c r="O25" s="63"/>
      <c r="P25" s="63"/>
      <c r="Q25" s="63"/>
      <c r="R25" s="63"/>
      <c r="S25" s="63"/>
      <c r="T25" s="63"/>
      <c r="U25" s="63"/>
      <c r="V25" s="63"/>
    </row>
    <row r="26" spans="1:23" s="24" customFormat="1" ht="54.75" customHeight="1">
      <c r="A26" s="2">
        <f>A24+1</f>
        <v>9</v>
      </c>
      <c r="B26" s="4" t="s">
        <v>232</v>
      </c>
      <c r="C26" s="2" t="s">
        <v>199</v>
      </c>
      <c r="D26" s="2" t="s">
        <v>205</v>
      </c>
      <c r="E26" s="134">
        <f>SUM(F26:I26)</f>
        <v>0.42</v>
      </c>
      <c r="F26" s="121">
        <v>0.42</v>
      </c>
      <c r="G26" s="121"/>
      <c r="H26" s="121"/>
      <c r="I26" s="121"/>
      <c r="J26" s="17" t="s">
        <v>486</v>
      </c>
      <c r="K26" s="230" t="s">
        <v>540</v>
      </c>
      <c r="L26" s="17" t="s">
        <v>531</v>
      </c>
      <c r="M26" s="17"/>
      <c r="N26" s="93"/>
      <c r="O26" s="135"/>
      <c r="P26" s="81"/>
      <c r="Q26" s="81"/>
      <c r="R26" s="81"/>
      <c r="S26" s="81"/>
      <c r="T26" s="81"/>
      <c r="U26" s="81"/>
      <c r="V26" s="81"/>
      <c r="W26" s="81"/>
    </row>
    <row r="27" spans="1:23" s="79" customFormat="1" ht="64.5" customHeight="1">
      <c r="A27" s="2">
        <f>A26+1</f>
        <v>10</v>
      </c>
      <c r="B27" s="219" t="s">
        <v>467</v>
      </c>
      <c r="C27" s="2" t="s">
        <v>199</v>
      </c>
      <c r="D27" s="2" t="s">
        <v>205</v>
      </c>
      <c r="E27" s="134">
        <f>SUM(F27:I27)</f>
        <v>0.5</v>
      </c>
      <c r="F27" s="121">
        <v>0.5</v>
      </c>
      <c r="G27" s="121"/>
      <c r="H27" s="121"/>
      <c r="I27" s="121"/>
      <c r="J27" s="17" t="s">
        <v>486</v>
      </c>
      <c r="K27" s="230" t="s">
        <v>538</v>
      </c>
      <c r="L27" s="17" t="s">
        <v>531</v>
      </c>
      <c r="M27" s="17"/>
      <c r="N27" s="93"/>
      <c r="O27" s="136"/>
      <c r="P27" s="81"/>
      <c r="Q27" s="81"/>
      <c r="R27" s="81"/>
      <c r="S27" s="81"/>
      <c r="T27" s="81"/>
      <c r="U27" s="81"/>
      <c r="V27" s="81"/>
      <c r="W27" s="137"/>
    </row>
    <row r="28" spans="1:23" s="272" customFormat="1" ht="30.75" customHeight="1">
      <c r="A28" s="246"/>
      <c r="B28" s="247" t="s">
        <v>468</v>
      </c>
      <c r="C28" s="250"/>
      <c r="D28" s="251"/>
      <c r="E28" s="249">
        <f>E29+E30+E31</f>
        <v>14.083</v>
      </c>
      <c r="F28" s="249">
        <f>F29+F30+F31</f>
        <v>14.083</v>
      </c>
      <c r="G28" s="249">
        <f>G29+G30+G31</f>
        <v>0</v>
      </c>
      <c r="H28" s="249">
        <f>H29+H30+H31</f>
        <v>0</v>
      </c>
      <c r="I28" s="249">
        <f>I29+I30+I31</f>
        <v>0</v>
      </c>
      <c r="J28" s="250"/>
      <c r="K28" s="230"/>
      <c r="L28" s="250"/>
      <c r="M28" s="251"/>
      <c r="N28" s="269"/>
      <c r="O28" s="270"/>
      <c r="P28" s="270"/>
      <c r="Q28" s="270"/>
      <c r="R28" s="270"/>
      <c r="S28" s="270"/>
      <c r="T28" s="270"/>
      <c r="U28" s="270"/>
      <c r="V28" s="270"/>
      <c r="W28" s="271"/>
    </row>
    <row r="29" spans="1:23" s="28" customFormat="1" ht="131.25" customHeight="1">
      <c r="A29" s="44">
        <f>A27+1</f>
        <v>11</v>
      </c>
      <c r="B29" s="4" t="s">
        <v>237</v>
      </c>
      <c r="C29" s="44" t="s">
        <v>238</v>
      </c>
      <c r="D29" s="2" t="s">
        <v>86</v>
      </c>
      <c r="E29" s="134">
        <f>SUM(F29:I29)</f>
        <v>1</v>
      </c>
      <c r="F29" s="132">
        <v>1</v>
      </c>
      <c r="G29" s="101"/>
      <c r="H29" s="101"/>
      <c r="I29" s="101"/>
      <c r="J29" s="17" t="s">
        <v>620</v>
      </c>
      <c r="K29" s="230" t="s">
        <v>541</v>
      </c>
      <c r="L29" s="17" t="s">
        <v>532</v>
      </c>
      <c r="M29" s="157"/>
      <c r="N29" s="138"/>
      <c r="O29" s="33"/>
      <c r="P29" s="33"/>
      <c r="Q29" s="33"/>
      <c r="R29" s="33"/>
      <c r="S29" s="33"/>
      <c r="T29" s="33"/>
      <c r="U29" s="33"/>
      <c r="V29" s="33"/>
      <c r="W29" s="33"/>
    </row>
    <row r="30" spans="1:23" s="28" customFormat="1" ht="120.75" customHeight="1">
      <c r="A30" s="44">
        <f>A29+1</f>
        <v>12</v>
      </c>
      <c r="B30" s="4" t="s">
        <v>237</v>
      </c>
      <c r="C30" s="2" t="s">
        <v>239</v>
      </c>
      <c r="D30" s="2" t="s">
        <v>86</v>
      </c>
      <c r="E30" s="134">
        <f>SUM(F30:I30)</f>
        <v>5.923</v>
      </c>
      <c r="F30" s="132">
        <v>5.923</v>
      </c>
      <c r="G30" s="101"/>
      <c r="H30" s="101"/>
      <c r="I30" s="101"/>
      <c r="J30" s="17" t="s">
        <v>620</v>
      </c>
      <c r="K30" s="230" t="s">
        <v>542</v>
      </c>
      <c r="L30" s="17" t="s">
        <v>532</v>
      </c>
      <c r="M30" s="157"/>
      <c r="N30" s="138"/>
      <c r="O30" s="33"/>
      <c r="P30" s="33"/>
      <c r="Q30" s="33"/>
      <c r="R30" s="33"/>
      <c r="S30" s="33"/>
      <c r="T30" s="33"/>
      <c r="U30" s="33"/>
      <c r="V30" s="33"/>
      <c r="W30" s="33"/>
    </row>
    <row r="31" spans="1:23" s="79" customFormat="1" ht="132.75" customHeight="1">
      <c r="A31" s="44">
        <f>A30+1</f>
        <v>13</v>
      </c>
      <c r="B31" s="4" t="s">
        <v>237</v>
      </c>
      <c r="C31" s="2" t="s">
        <v>240</v>
      </c>
      <c r="D31" s="2" t="s">
        <v>86</v>
      </c>
      <c r="E31" s="134">
        <f>SUM(F31:I31)</f>
        <v>7.16</v>
      </c>
      <c r="F31" s="132">
        <f>8-0.84</f>
        <v>7.16</v>
      </c>
      <c r="G31" s="101"/>
      <c r="H31" s="101"/>
      <c r="I31" s="101"/>
      <c r="J31" s="17" t="s">
        <v>620</v>
      </c>
      <c r="K31" s="230" t="s">
        <v>543</v>
      </c>
      <c r="L31" s="17" t="s">
        <v>532</v>
      </c>
      <c r="M31" s="157"/>
      <c r="N31" s="139"/>
      <c r="O31" s="81"/>
      <c r="P31" s="81"/>
      <c r="Q31" s="81"/>
      <c r="R31" s="81"/>
      <c r="S31" s="81"/>
      <c r="T31" s="81"/>
      <c r="U31" s="81"/>
      <c r="V31" s="81"/>
      <c r="W31" s="137"/>
    </row>
    <row r="32" spans="1:23" s="103" customFormat="1" ht="33.75" customHeight="1">
      <c r="A32" s="99" t="s">
        <v>49</v>
      </c>
      <c r="B32" s="232" t="s">
        <v>422</v>
      </c>
      <c r="C32" s="100"/>
      <c r="D32" s="100"/>
      <c r="E32" s="101">
        <f>E33+E36+E39+E41</f>
        <v>30.466099999999997</v>
      </c>
      <c r="F32" s="101">
        <f>F33+F36+F39+F41</f>
        <v>14.9161</v>
      </c>
      <c r="G32" s="101">
        <f>G33+G36+G39+G41</f>
        <v>0</v>
      </c>
      <c r="H32" s="101">
        <f>H33+H36+H39+H41</f>
        <v>0</v>
      </c>
      <c r="I32" s="101">
        <f>I33+I36+I39+I41</f>
        <v>15.549999999999999</v>
      </c>
      <c r="J32" s="100"/>
      <c r="K32" s="230"/>
      <c r="L32" s="100"/>
      <c r="M32" s="100"/>
      <c r="N32" s="285"/>
      <c r="O32" s="102"/>
      <c r="P32" s="60"/>
      <c r="Q32" s="60"/>
      <c r="R32" s="60"/>
      <c r="S32" s="60"/>
      <c r="T32" s="60"/>
      <c r="U32" s="60"/>
      <c r="V32" s="60"/>
      <c r="W32" s="60"/>
    </row>
    <row r="33" spans="1:23" s="273" customFormat="1" ht="33" customHeight="1">
      <c r="A33" s="246"/>
      <c r="B33" s="247" t="s">
        <v>464</v>
      </c>
      <c r="C33" s="248"/>
      <c r="D33" s="248"/>
      <c r="E33" s="249">
        <f>E34+E35</f>
        <v>5.859999999999999</v>
      </c>
      <c r="F33" s="249">
        <f>F34+F35</f>
        <v>4.66</v>
      </c>
      <c r="G33" s="249">
        <f>G34+G35</f>
        <v>0</v>
      </c>
      <c r="H33" s="249">
        <f>H34+H35</f>
        <v>0</v>
      </c>
      <c r="I33" s="249">
        <f>I34+I35</f>
        <v>1.2</v>
      </c>
      <c r="J33" s="250"/>
      <c r="K33" s="230"/>
      <c r="L33" s="250"/>
      <c r="M33" s="250"/>
      <c r="N33" s="268"/>
      <c r="O33" s="269"/>
      <c r="P33" s="270"/>
      <c r="Q33" s="270"/>
      <c r="R33" s="270"/>
      <c r="S33" s="270"/>
      <c r="T33" s="270"/>
      <c r="U33" s="270"/>
      <c r="V33" s="270"/>
      <c r="W33" s="270"/>
    </row>
    <row r="34" spans="1:23" s="149" customFormat="1" ht="69" customHeight="1">
      <c r="A34" s="72">
        <v>14</v>
      </c>
      <c r="B34" s="140" t="s">
        <v>473</v>
      </c>
      <c r="C34" s="141" t="s">
        <v>372</v>
      </c>
      <c r="D34" s="19" t="s">
        <v>373</v>
      </c>
      <c r="E34" s="142">
        <f>SUM(F34:I34)</f>
        <v>3.5999999999999996</v>
      </c>
      <c r="F34" s="143">
        <v>2.4</v>
      </c>
      <c r="G34" s="143"/>
      <c r="H34" s="143"/>
      <c r="I34" s="143">
        <v>1.2</v>
      </c>
      <c r="J34" s="144" t="s">
        <v>399</v>
      </c>
      <c r="K34" s="230" t="s">
        <v>544</v>
      </c>
      <c r="L34" s="17" t="s">
        <v>531</v>
      </c>
      <c r="M34" s="145"/>
      <c r="N34" s="146"/>
      <c r="O34" s="147"/>
      <c r="P34" s="148"/>
      <c r="Q34" s="148"/>
      <c r="R34" s="148"/>
      <c r="S34" s="148"/>
      <c r="T34" s="148"/>
      <c r="U34" s="148"/>
      <c r="V34" s="148"/>
      <c r="W34" s="148"/>
    </row>
    <row r="35" spans="1:23" s="28" customFormat="1" ht="57" customHeight="1">
      <c r="A35" s="126">
        <f>A34+1</f>
        <v>15</v>
      </c>
      <c r="B35" s="140" t="s">
        <v>400</v>
      </c>
      <c r="C35" s="150" t="s">
        <v>69</v>
      </c>
      <c r="D35" s="19" t="s">
        <v>365</v>
      </c>
      <c r="E35" s="142">
        <f>SUM(F35:I35)</f>
        <v>2.26</v>
      </c>
      <c r="F35" s="142">
        <v>2.26</v>
      </c>
      <c r="G35" s="151"/>
      <c r="H35" s="151"/>
      <c r="I35" s="151"/>
      <c r="J35" s="17" t="s">
        <v>486</v>
      </c>
      <c r="K35" s="230" t="s">
        <v>545</v>
      </c>
      <c r="L35" s="17" t="s">
        <v>531</v>
      </c>
      <c r="M35" s="145"/>
      <c r="N35" s="113"/>
      <c r="O35" s="62"/>
      <c r="P35" s="33"/>
      <c r="Q35" s="33"/>
      <c r="R35" s="33"/>
      <c r="S35" s="33"/>
      <c r="T35" s="33"/>
      <c r="U35" s="33"/>
      <c r="V35" s="33"/>
      <c r="W35" s="33"/>
    </row>
    <row r="36" spans="1:23" s="43" customFormat="1" ht="32.25" customHeight="1">
      <c r="A36" s="252"/>
      <c r="B36" s="253" t="s">
        <v>20</v>
      </c>
      <c r="C36" s="254"/>
      <c r="D36" s="255"/>
      <c r="E36" s="256">
        <f>E37+E38</f>
        <v>16.4</v>
      </c>
      <c r="F36" s="256">
        <f>F37+F38</f>
        <v>4.05</v>
      </c>
      <c r="G36" s="256">
        <f>G37+G38</f>
        <v>0</v>
      </c>
      <c r="H36" s="256">
        <f>H37+H38</f>
        <v>0</v>
      </c>
      <c r="I36" s="256">
        <f>I37+I38</f>
        <v>12.35</v>
      </c>
      <c r="J36" s="257"/>
      <c r="K36" s="230"/>
      <c r="L36" s="257"/>
      <c r="M36" s="261"/>
      <c r="N36" s="286"/>
      <c r="O36" s="267"/>
      <c r="P36" s="40"/>
      <c r="Q36" s="40"/>
      <c r="R36" s="40"/>
      <c r="S36" s="40"/>
      <c r="T36" s="40"/>
      <c r="U36" s="40"/>
      <c r="V36" s="40"/>
      <c r="W36" s="40"/>
    </row>
    <row r="37" spans="1:23" ht="79.5" customHeight="1">
      <c r="A37" s="16">
        <f>A35+1</f>
        <v>16</v>
      </c>
      <c r="B37" s="30" t="s">
        <v>401</v>
      </c>
      <c r="C37" s="17" t="s">
        <v>69</v>
      </c>
      <c r="D37" s="18" t="s">
        <v>419</v>
      </c>
      <c r="E37" s="152">
        <f>SUM(F37:I37)</f>
        <v>16</v>
      </c>
      <c r="F37" s="55">
        <v>3.65</v>
      </c>
      <c r="G37" s="134"/>
      <c r="H37" s="134"/>
      <c r="I37" s="134">
        <v>12.35</v>
      </c>
      <c r="J37" s="17" t="s">
        <v>486</v>
      </c>
      <c r="K37" s="230" t="s">
        <v>546</v>
      </c>
      <c r="L37" s="17" t="s">
        <v>531</v>
      </c>
      <c r="M37" s="23"/>
      <c r="N37" s="25"/>
      <c r="O37" s="89"/>
      <c r="W37" s="51"/>
    </row>
    <row r="38" spans="1:23" ht="60.75" customHeight="1">
      <c r="A38" s="16">
        <f>A37+1</f>
        <v>17</v>
      </c>
      <c r="B38" s="30" t="s">
        <v>628</v>
      </c>
      <c r="C38" s="17" t="s">
        <v>361</v>
      </c>
      <c r="D38" s="17" t="s">
        <v>362</v>
      </c>
      <c r="E38" s="91">
        <f>SUM(F38:I38)</f>
        <v>0.4</v>
      </c>
      <c r="F38" s="153">
        <v>0.4</v>
      </c>
      <c r="G38" s="121"/>
      <c r="H38" s="121"/>
      <c r="I38" s="121"/>
      <c r="J38" s="17" t="s">
        <v>486</v>
      </c>
      <c r="K38" s="230" t="s">
        <v>547</v>
      </c>
      <c r="L38" s="17" t="s">
        <v>531</v>
      </c>
      <c r="M38" s="145"/>
      <c r="N38" s="25"/>
      <c r="O38" s="89"/>
      <c r="W38" s="51"/>
    </row>
    <row r="39" spans="1:23" s="43" customFormat="1" ht="33" customHeight="1">
      <c r="A39" s="262"/>
      <c r="B39" s="263" t="s">
        <v>312</v>
      </c>
      <c r="C39" s="264"/>
      <c r="D39" s="264"/>
      <c r="E39" s="265">
        <f>E40</f>
        <v>3</v>
      </c>
      <c r="F39" s="265">
        <f>F40</f>
        <v>3</v>
      </c>
      <c r="G39" s="265">
        <f>G40</f>
        <v>0</v>
      </c>
      <c r="H39" s="265">
        <f>H40</f>
        <v>0</v>
      </c>
      <c r="I39" s="265">
        <f>I40</f>
        <v>0</v>
      </c>
      <c r="J39" s="264"/>
      <c r="K39" s="230"/>
      <c r="L39" s="264"/>
      <c r="M39" s="264"/>
      <c r="N39" s="266"/>
      <c r="O39" s="267"/>
      <c r="P39" s="40"/>
      <c r="Q39" s="40"/>
      <c r="R39" s="40"/>
      <c r="S39" s="40"/>
      <c r="T39" s="40"/>
      <c r="U39" s="40"/>
      <c r="V39" s="40"/>
      <c r="W39" s="40"/>
    </row>
    <row r="40" spans="1:23" s="28" customFormat="1" ht="80.25" customHeight="1">
      <c r="A40" s="16">
        <f>A38+1</f>
        <v>18</v>
      </c>
      <c r="B40" s="27" t="s">
        <v>482</v>
      </c>
      <c r="C40" s="8" t="s">
        <v>69</v>
      </c>
      <c r="D40" s="17" t="s">
        <v>357</v>
      </c>
      <c r="E40" s="134">
        <f>SUM(F40:I40)</f>
        <v>3</v>
      </c>
      <c r="F40" s="134">
        <v>3</v>
      </c>
      <c r="G40" s="134"/>
      <c r="H40" s="134"/>
      <c r="I40" s="134"/>
      <c r="J40" s="17" t="s">
        <v>486</v>
      </c>
      <c r="K40" s="230" t="s">
        <v>548</v>
      </c>
      <c r="L40" s="17" t="s">
        <v>531</v>
      </c>
      <c r="M40" s="17"/>
      <c r="N40" s="25"/>
      <c r="O40" s="62"/>
      <c r="P40" s="33"/>
      <c r="Q40" s="33"/>
      <c r="R40" s="33"/>
      <c r="S40" s="33"/>
      <c r="T40" s="33"/>
      <c r="U40" s="33"/>
      <c r="V40" s="33"/>
      <c r="W40" s="33"/>
    </row>
    <row r="41" spans="1:24" s="272" customFormat="1" ht="36" customHeight="1">
      <c r="A41" s="246"/>
      <c r="B41" s="247" t="s">
        <v>468</v>
      </c>
      <c r="C41" s="250"/>
      <c r="D41" s="251"/>
      <c r="E41" s="249">
        <f>E42+E43</f>
        <v>5.2061</v>
      </c>
      <c r="F41" s="249">
        <f>F42+F43</f>
        <v>3.2061</v>
      </c>
      <c r="G41" s="249">
        <f>G42+G43</f>
        <v>0</v>
      </c>
      <c r="H41" s="249">
        <f>H42+H43</f>
        <v>0</v>
      </c>
      <c r="I41" s="249">
        <f>I42+I43</f>
        <v>2</v>
      </c>
      <c r="J41" s="250"/>
      <c r="K41" s="230"/>
      <c r="L41" s="250"/>
      <c r="M41" s="250"/>
      <c r="N41" s="268"/>
      <c r="O41" s="269"/>
      <c r="P41" s="270"/>
      <c r="Q41" s="270"/>
      <c r="R41" s="270"/>
      <c r="S41" s="270"/>
      <c r="T41" s="270"/>
      <c r="U41" s="270"/>
      <c r="V41" s="270"/>
      <c r="W41" s="270"/>
      <c r="X41" s="271"/>
    </row>
    <row r="42" spans="1:23" ht="102" customHeight="1">
      <c r="A42" s="16">
        <f>A40+1</f>
        <v>19</v>
      </c>
      <c r="B42" s="32" t="s">
        <v>622</v>
      </c>
      <c r="C42" s="17" t="s">
        <v>474</v>
      </c>
      <c r="D42" s="23" t="s">
        <v>72</v>
      </c>
      <c r="E42" s="134">
        <f>SUM(F42:I42)</f>
        <v>3.2061</v>
      </c>
      <c r="F42" s="134">
        <v>1.2061</v>
      </c>
      <c r="G42" s="134"/>
      <c r="H42" s="134"/>
      <c r="I42" s="134">
        <v>2</v>
      </c>
      <c r="J42" s="17" t="s">
        <v>620</v>
      </c>
      <c r="K42" s="230" t="s">
        <v>549</v>
      </c>
      <c r="L42" s="17" t="s">
        <v>532</v>
      </c>
      <c r="M42" s="157"/>
      <c r="N42" s="25"/>
      <c r="O42" s="89"/>
      <c r="W42" s="51"/>
    </row>
    <row r="43" spans="1:24" s="82" customFormat="1" ht="132" customHeight="1">
      <c r="A43" s="16">
        <f>A42+1</f>
        <v>20</v>
      </c>
      <c r="B43" s="32" t="s">
        <v>621</v>
      </c>
      <c r="C43" s="17" t="s">
        <v>475</v>
      </c>
      <c r="D43" s="23" t="s">
        <v>357</v>
      </c>
      <c r="E43" s="134">
        <f>SUM(F43:I43)</f>
        <v>2</v>
      </c>
      <c r="F43" s="134">
        <v>2</v>
      </c>
      <c r="G43" s="134"/>
      <c r="H43" s="134"/>
      <c r="I43" s="134"/>
      <c r="J43" s="17" t="s">
        <v>620</v>
      </c>
      <c r="K43" s="230" t="s">
        <v>550</v>
      </c>
      <c r="L43" s="17" t="s">
        <v>532</v>
      </c>
      <c r="M43" s="157"/>
      <c r="N43" s="25"/>
      <c r="O43" s="102"/>
      <c r="P43" s="60"/>
      <c r="Q43" s="60"/>
      <c r="R43" s="60"/>
      <c r="S43" s="60"/>
      <c r="T43" s="60"/>
      <c r="U43" s="60"/>
      <c r="V43" s="60"/>
      <c r="W43" s="60"/>
      <c r="X43" s="154"/>
    </row>
    <row r="44" spans="1:22" s="87" customFormat="1" ht="33.75" customHeight="1">
      <c r="A44" s="593" t="s">
        <v>22</v>
      </c>
      <c r="B44" s="593"/>
      <c r="C44" s="104"/>
      <c r="D44" s="105"/>
      <c r="E44" s="106">
        <f>E32+E18+E15+E10+E7</f>
        <v>63.9573</v>
      </c>
      <c r="F44" s="106">
        <f>F32+F18+F15+F10+F7</f>
        <v>43.7106</v>
      </c>
      <c r="G44" s="106">
        <f>G32+G18+G15+G10+G7</f>
        <v>0</v>
      </c>
      <c r="H44" s="106">
        <f>H32+H18+H15+H10+H7</f>
        <v>0</v>
      </c>
      <c r="I44" s="106">
        <f>I32+I18+I15+I10+I7</f>
        <v>20.246699999999997</v>
      </c>
      <c r="J44" s="104"/>
      <c r="K44" s="104"/>
      <c r="L44" s="104"/>
      <c r="M44" s="105"/>
      <c r="N44" s="107"/>
      <c r="O44" s="108"/>
      <c r="P44" s="108"/>
      <c r="Q44" s="108"/>
      <c r="R44" s="108"/>
      <c r="S44" s="108"/>
      <c r="T44" s="108"/>
      <c r="U44" s="108"/>
      <c r="V44" s="108"/>
    </row>
    <row r="50" ht="15.75">
      <c r="D50" s="231">
        <f>F44+'03 NAM CMD huy bo'!F14</f>
        <v>47.7106</v>
      </c>
    </row>
  </sheetData>
  <sheetProtection/>
  <autoFilter ref="A6:AS44"/>
  <mergeCells count="18">
    <mergeCell ref="A3:M3"/>
    <mergeCell ref="A44:B44"/>
    <mergeCell ref="A1:B1"/>
    <mergeCell ref="F5:F6"/>
    <mergeCell ref="G5:G6"/>
    <mergeCell ref="J5:J6"/>
    <mergeCell ref="A2:M2"/>
    <mergeCell ref="A4:A6"/>
    <mergeCell ref="B4:B6"/>
    <mergeCell ref="C4:C6"/>
    <mergeCell ref="D4:D6"/>
    <mergeCell ref="E4:E6"/>
    <mergeCell ref="F4:J4"/>
    <mergeCell ref="M4:M6"/>
    <mergeCell ref="H5:H6"/>
    <mergeCell ref="I5:I6"/>
    <mergeCell ref="L4:L6"/>
    <mergeCell ref="K4:K6"/>
  </mergeCells>
  <printOptions/>
  <pageMargins left="0.24" right="0.2" top="0.2" bottom="0.2" header="0.2" footer="0.28"/>
  <pageSetup fitToHeight="0" horizontalDpi="600" verticalDpi="600" orientation="landscape" paperSize="9" scale="66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R85"/>
  <sheetViews>
    <sheetView showGridLines="0" zoomScale="70" zoomScaleNormal="70" workbookViewId="0" topLeftCell="A1">
      <selection activeCell="F9" sqref="F9"/>
    </sheetView>
  </sheetViews>
  <sheetFormatPr defaultColWidth="8.75390625" defaultRowHeight="15.75"/>
  <cols>
    <col min="1" max="1" width="5.25390625" style="56" customWidth="1"/>
    <col min="2" max="2" width="51.00390625" style="28" customWidth="1"/>
    <col min="3" max="3" width="24.75390625" style="7" customWidth="1"/>
    <col min="4" max="4" width="21.125" style="28" customWidth="1"/>
    <col min="5" max="5" width="14.50390625" style="68" customWidth="1"/>
    <col min="6" max="6" width="28.625" style="7" customWidth="1"/>
    <col min="7" max="7" width="21.25390625" style="7" bestFit="1" customWidth="1"/>
    <col min="8" max="8" width="20.375" style="28" customWidth="1"/>
    <col min="9" max="16384" width="8.75390625" style="28" customWidth="1"/>
  </cols>
  <sheetData>
    <row r="1" spans="1:8" ht="23.25" customHeight="1">
      <c r="A1" s="604" t="s">
        <v>645</v>
      </c>
      <c r="B1" s="605"/>
      <c r="H1" s="50"/>
    </row>
    <row r="2" spans="1:8" ht="38.25" customHeight="1">
      <c r="A2" s="606" t="s">
        <v>650</v>
      </c>
      <c r="B2" s="607"/>
      <c r="C2" s="607"/>
      <c r="D2" s="607"/>
      <c r="E2" s="607"/>
      <c r="F2" s="607"/>
      <c r="G2" s="607"/>
      <c r="H2" s="607"/>
    </row>
    <row r="3" spans="1:12" ht="38.25" customHeight="1">
      <c r="A3" s="623" t="s">
        <v>655</v>
      </c>
      <c r="B3" s="624"/>
      <c r="C3" s="624"/>
      <c r="D3" s="624"/>
      <c r="E3" s="624"/>
      <c r="F3" s="624"/>
      <c r="G3" s="624"/>
      <c r="H3" s="624"/>
      <c r="I3" s="224"/>
      <c r="J3" s="224"/>
      <c r="K3" s="224"/>
      <c r="L3" s="224"/>
    </row>
    <row r="4" spans="1:8" s="24" customFormat="1" ht="15.75" customHeight="1">
      <c r="A4" s="608" t="s">
        <v>191</v>
      </c>
      <c r="B4" s="610" t="s">
        <v>192</v>
      </c>
      <c r="C4" s="611" t="s">
        <v>193</v>
      </c>
      <c r="D4" s="615" t="s">
        <v>194</v>
      </c>
      <c r="E4" s="618" t="s">
        <v>242</v>
      </c>
      <c r="F4" s="615" t="s">
        <v>195</v>
      </c>
      <c r="G4" s="616" t="s">
        <v>4</v>
      </c>
      <c r="H4" s="580" t="s">
        <v>196</v>
      </c>
    </row>
    <row r="5" spans="1:8" s="24" customFormat="1" ht="27" customHeight="1">
      <c r="A5" s="608"/>
      <c r="B5" s="610"/>
      <c r="C5" s="612"/>
      <c r="D5" s="615"/>
      <c r="E5" s="619"/>
      <c r="F5" s="615"/>
      <c r="G5" s="621"/>
      <c r="H5" s="580"/>
    </row>
    <row r="6" spans="1:8" s="24" customFormat="1" ht="27" customHeight="1">
      <c r="A6" s="609"/>
      <c r="B6" s="611"/>
      <c r="C6" s="613"/>
      <c r="D6" s="616"/>
      <c r="E6" s="620"/>
      <c r="F6" s="616"/>
      <c r="G6" s="622"/>
      <c r="H6" s="625"/>
    </row>
    <row r="7" spans="1:8" s="24" customFormat="1" ht="19.5" customHeight="1">
      <c r="A7" s="227" t="s">
        <v>8</v>
      </c>
      <c r="B7" s="228" t="s">
        <v>155</v>
      </c>
      <c r="C7" s="228"/>
      <c r="D7" s="229"/>
      <c r="E7" s="287">
        <f>E8+E11+E13</f>
        <v>37.32000000000001</v>
      </c>
      <c r="F7" s="229"/>
      <c r="G7" s="229"/>
      <c r="H7" s="42"/>
    </row>
    <row r="8" spans="1:8" s="273" customFormat="1" ht="25.5" customHeight="1">
      <c r="A8" s="246"/>
      <c r="B8" s="288" t="s">
        <v>15</v>
      </c>
      <c r="C8" s="289"/>
      <c r="D8" s="290"/>
      <c r="E8" s="291">
        <f>E9+E10</f>
        <v>15.1</v>
      </c>
      <c r="F8" s="290"/>
      <c r="G8" s="290"/>
      <c r="H8" s="272"/>
    </row>
    <row r="9" spans="1:8" s="3" customFormat="1" ht="54.75" customHeight="1">
      <c r="A9" s="6">
        <v>1</v>
      </c>
      <c r="B9" s="45" t="s">
        <v>484</v>
      </c>
      <c r="C9" s="2" t="s">
        <v>17</v>
      </c>
      <c r="D9" s="6" t="s">
        <v>325</v>
      </c>
      <c r="E9" s="67">
        <v>3</v>
      </c>
      <c r="F9" s="2" t="s">
        <v>222</v>
      </c>
      <c r="G9" s="2" t="s">
        <v>531</v>
      </c>
      <c r="H9" s="6"/>
    </row>
    <row r="10" spans="1:8" s="3" customFormat="1" ht="51.75" customHeight="1">
      <c r="A10" s="6">
        <f>A9+1</f>
        <v>2</v>
      </c>
      <c r="B10" s="45" t="s">
        <v>307</v>
      </c>
      <c r="C10" s="2" t="s">
        <v>17</v>
      </c>
      <c r="D10" s="6" t="s">
        <v>321</v>
      </c>
      <c r="E10" s="67" t="s">
        <v>308</v>
      </c>
      <c r="F10" s="2" t="s">
        <v>222</v>
      </c>
      <c r="G10" s="2" t="s">
        <v>531</v>
      </c>
      <c r="H10" s="6"/>
    </row>
    <row r="11" spans="1:8" s="273" customFormat="1" ht="25.5" customHeight="1">
      <c r="A11" s="246"/>
      <c r="B11" s="288" t="s">
        <v>629</v>
      </c>
      <c r="C11" s="251"/>
      <c r="D11" s="272"/>
      <c r="E11" s="292">
        <f>E12</f>
        <v>1.2</v>
      </c>
      <c r="F11" s="272"/>
      <c r="G11" s="272"/>
      <c r="H11" s="272"/>
    </row>
    <row r="12" spans="1:8" s="3" customFormat="1" ht="34.5" customHeight="1">
      <c r="A12" s="6">
        <f>A10+1</f>
        <v>3</v>
      </c>
      <c r="B12" s="45" t="s">
        <v>309</v>
      </c>
      <c r="C12" s="2" t="s">
        <v>17</v>
      </c>
      <c r="D12" s="6" t="s">
        <v>160</v>
      </c>
      <c r="E12" s="67">
        <v>1.2</v>
      </c>
      <c r="F12" s="2" t="s">
        <v>222</v>
      </c>
      <c r="G12" s="2" t="s">
        <v>531</v>
      </c>
      <c r="H12" s="6"/>
    </row>
    <row r="13" spans="1:8" s="273" customFormat="1" ht="21" customHeight="1">
      <c r="A13" s="293"/>
      <c r="B13" s="294" t="s">
        <v>312</v>
      </c>
      <c r="C13" s="251"/>
      <c r="D13" s="259"/>
      <c r="E13" s="292">
        <f>E14+E15+E16+E17</f>
        <v>21.020000000000003</v>
      </c>
      <c r="F13" s="259"/>
      <c r="G13" s="259"/>
      <c r="H13" s="295"/>
    </row>
    <row r="14" spans="1:8" s="3" customFormat="1" ht="38.25" customHeight="1">
      <c r="A14" s="6">
        <f>A12+1</f>
        <v>4</v>
      </c>
      <c r="B14" s="57" t="s">
        <v>313</v>
      </c>
      <c r="C14" s="2" t="s">
        <v>17</v>
      </c>
      <c r="D14" s="46" t="s">
        <v>310</v>
      </c>
      <c r="E14" s="67" t="s">
        <v>314</v>
      </c>
      <c r="F14" s="2" t="s">
        <v>222</v>
      </c>
      <c r="G14" s="2" t="s">
        <v>531</v>
      </c>
      <c r="H14" s="6"/>
    </row>
    <row r="15" spans="1:8" s="3" customFormat="1" ht="38.25" customHeight="1">
      <c r="A15" s="6">
        <f>A14+1</f>
        <v>5</v>
      </c>
      <c r="B15" s="47" t="s">
        <v>317</v>
      </c>
      <c r="C15" s="2" t="s">
        <v>17</v>
      </c>
      <c r="D15" s="46" t="s">
        <v>310</v>
      </c>
      <c r="E15" s="67">
        <v>1.5</v>
      </c>
      <c r="F15" s="2" t="s">
        <v>222</v>
      </c>
      <c r="G15" s="2" t="s">
        <v>531</v>
      </c>
      <c r="H15" s="6"/>
    </row>
    <row r="16" spans="1:8" s="3" customFormat="1" ht="38.25" customHeight="1">
      <c r="A16" s="6">
        <f>A15+1</f>
        <v>6</v>
      </c>
      <c r="B16" s="45" t="s">
        <v>318</v>
      </c>
      <c r="C16" s="2" t="s">
        <v>17</v>
      </c>
      <c r="D16" s="46" t="s">
        <v>311</v>
      </c>
      <c r="E16" s="67" t="s">
        <v>319</v>
      </c>
      <c r="F16" s="2" t="s">
        <v>222</v>
      </c>
      <c r="G16" s="2" t="s">
        <v>531</v>
      </c>
      <c r="H16" s="6"/>
    </row>
    <row r="17" spans="1:8" s="3" customFormat="1" ht="38.25" customHeight="1">
      <c r="A17" s="6">
        <f>A16+1</f>
        <v>7</v>
      </c>
      <c r="B17" s="45" t="s">
        <v>320</v>
      </c>
      <c r="C17" s="2" t="s">
        <v>17</v>
      </c>
      <c r="D17" s="46" t="s">
        <v>322</v>
      </c>
      <c r="E17" s="67">
        <v>9.9</v>
      </c>
      <c r="F17" s="2" t="s">
        <v>222</v>
      </c>
      <c r="G17" s="2" t="s">
        <v>531</v>
      </c>
      <c r="H17" s="6"/>
    </row>
    <row r="18" spans="1:8" s="103" customFormat="1" ht="21.75" customHeight="1">
      <c r="A18" s="225" t="s">
        <v>11</v>
      </c>
      <c r="B18" s="225" t="s">
        <v>439</v>
      </c>
      <c r="C18" s="100"/>
      <c r="D18" s="100"/>
      <c r="E18" s="296">
        <f>E19+E21+E25+E27+E29</f>
        <v>450.38</v>
      </c>
      <c r="F18" s="100"/>
      <c r="G18" s="100"/>
      <c r="H18" s="225"/>
    </row>
    <row r="19" spans="1:9" s="149" customFormat="1" ht="22.5" customHeight="1">
      <c r="A19" s="262"/>
      <c r="B19" s="297" t="s">
        <v>15</v>
      </c>
      <c r="C19" s="264"/>
      <c r="D19" s="264"/>
      <c r="E19" s="298">
        <f>E20</f>
        <v>2.52</v>
      </c>
      <c r="F19" s="264"/>
      <c r="G19" s="264"/>
      <c r="H19" s="264"/>
      <c r="I19" s="266"/>
    </row>
    <row r="20" spans="1:9" ht="42.75" customHeight="1">
      <c r="A20" s="72">
        <v>8</v>
      </c>
      <c r="B20" s="74" t="s">
        <v>426</v>
      </c>
      <c r="C20" s="111" t="s">
        <v>448</v>
      </c>
      <c r="D20" s="19" t="s">
        <v>74</v>
      </c>
      <c r="E20" s="73">
        <v>2.52</v>
      </c>
      <c r="F20" s="2" t="s">
        <v>222</v>
      </c>
      <c r="G20" s="2" t="s">
        <v>531</v>
      </c>
      <c r="H20" s="12"/>
      <c r="I20" s="84"/>
    </row>
    <row r="21" spans="1:9" s="3" customFormat="1" ht="21.75" customHeight="1">
      <c r="A21" s="262"/>
      <c r="B21" s="297" t="s">
        <v>20</v>
      </c>
      <c r="C21" s="264"/>
      <c r="D21" s="283"/>
      <c r="E21" s="298">
        <f>E22+E23+E24</f>
        <v>446.2</v>
      </c>
      <c r="F21" s="264"/>
      <c r="G21" s="264"/>
      <c r="H21" s="264"/>
      <c r="I21" s="266"/>
    </row>
    <row r="22" spans="1:9" s="3" customFormat="1" ht="21.75" customHeight="1">
      <c r="A22" s="626">
        <f>A20+1</f>
        <v>9</v>
      </c>
      <c r="B22" s="627" t="s">
        <v>433</v>
      </c>
      <c r="C22" s="628" t="s">
        <v>520</v>
      </c>
      <c r="D22" s="19" t="s">
        <v>74</v>
      </c>
      <c r="E22" s="35">
        <v>345.1</v>
      </c>
      <c r="F22" s="614" t="s">
        <v>222</v>
      </c>
      <c r="G22" s="598" t="s">
        <v>531</v>
      </c>
      <c r="H22" s="601"/>
      <c r="I22" s="51"/>
    </row>
    <row r="23" spans="1:9" s="3" customFormat="1" ht="21.75" customHeight="1">
      <c r="A23" s="626"/>
      <c r="B23" s="627"/>
      <c r="C23" s="628"/>
      <c r="D23" s="19" t="s">
        <v>444</v>
      </c>
      <c r="E23" s="35">
        <v>54.2</v>
      </c>
      <c r="F23" s="614"/>
      <c r="G23" s="599"/>
      <c r="H23" s="602"/>
      <c r="I23" s="25"/>
    </row>
    <row r="24" spans="1:9" s="75" customFormat="1" ht="21.75" customHeight="1">
      <c r="A24" s="626"/>
      <c r="B24" s="627"/>
      <c r="C24" s="628"/>
      <c r="D24" s="19" t="s">
        <v>443</v>
      </c>
      <c r="E24" s="35">
        <v>46.9</v>
      </c>
      <c r="F24" s="614"/>
      <c r="G24" s="600"/>
      <c r="H24" s="603"/>
      <c r="I24" s="25"/>
    </row>
    <row r="25" spans="1:9" ht="23.25" customHeight="1">
      <c r="A25" s="262"/>
      <c r="B25" s="297" t="s">
        <v>100</v>
      </c>
      <c r="C25" s="264"/>
      <c r="D25" s="283"/>
      <c r="E25" s="298">
        <f>E26</f>
        <v>0.16</v>
      </c>
      <c r="F25" s="42"/>
      <c r="G25" s="42"/>
      <c r="H25" s="299"/>
      <c r="I25" s="109"/>
    </row>
    <row r="26" spans="1:9" ht="47.25" customHeight="1">
      <c r="A26" s="16">
        <f>A22+1</f>
        <v>10</v>
      </c>
      <c r="B26" s="49" t="s">
        <v>435</v>
      </c>
      <c r="C26" s="8" t="s">
        <v>448</v>
      </c>
      <c r="D26" s="8" t="s">
        <v>166</v>
      </c>
      <c r="E26" s="35">
        <v>0.16</v>
      </c>
      <c r="F26" s="2" t="s">
        <v>222</v>
      </c>
      <c r="G26" s="2" t="s">
        <v>531</v>
      </c>
      <c r="H26" s="23"/>
      <c r="I26" s="25"/>
    </row>
    <row r="27" spans="1:9" s="164" customFormat="1" ht="21.75" customHeight="1">
      <c r="A27" s="300"/>
      <c r="B27" s="301" t="s">
        <v>78</v>
      </c>
      <c r="C27" s="302"/>
      <c r="D27" s="302"/>
      <c r="E27" s="303">
        <f>E28</f>
        <v>0.5</v>
      </c>
      <c r="F27" s="162"/>
      <c r="G27" s="162"/>
      <c r="H27" s="304"/>
      <c r="I27" s="163"/>
    </row>
    <row r="28" spans="1:9" s="164" customFormat="1" ht="42" customHeight="1">
      <c r="A28" s="158">
        <f>A26+1</f>
        <v>11</v>
      </c>
      <c r="B28" s="159" t="s">
        <v>437</v>
      </c>
      <c r="C28" s="160" t="s">
        <v>450</v>
      </c>
      <c r="D28" s="160" t="s">
        <v>446</v>
      </c>
      <c r="E28" s="161">
        <v>0.5</v>
      </c>
      <c r="F28" s="46" t="s">
        <v>222</v>
      </c>
      <c r="G28" s="46" t="s">
        <v>531</v>
      </c>
      <c r="H28" s="162"/>
      <c r="I28" s="163"/>
    </row>
    <row r="29" spans="1:10" s="168" customFormat="1" ht="19.5" customHeight="1">
      <c r="A29" s="305"/>
      <c r="B29" s="306" t="s">
        <v>218</v>
      </c>
      <c r="C29" s="307"/>
      <c r="D29" s="308"/>
      <c r="E29" s="309">
        <f>E30</f>
        <v>1</v>
      </c>
      <c r="F29" s="310"/>
      <c r="G29" s="310"/>
      <c r="H29" s="307"/>
      <c r="I29" s="311"/>
      <c r="J29" s="167"/>
    </row>
    <row r="30" spans="1:10" s="168" customFormat="1" ht="42" customHeight="1">
      <c r="A30" s="158">
        <v>12</v>
      </c>
      <c r="B30" s="165" t="s">
        <v>630</v>
      </c>
      <c r="C30" s="160" t="s">
        <v>448</v>
      </c>
      <c r="D30" s="160" t="s">
        <v>442</v>
      </c>
      <c r="E30" s="161">
        <v>1</v>
      </c>
      <c r="F30" s="46" t="s">
        <v>222</v>
      </c>
      <c r="G30" s="46" t="s">
        <v>531</v>
      </c>
      <c r="H30" s="166"/>
      <c r="I30" s="163"/>
      <c r="J30" s="167"/>
    </row>
    <row r="31" spans="1:9" s="164" customFormat="1" ht="21.75" customHeight="1">
      <c r="A31" s="300" t="s">
        <v>47</v>
      </c>
      <c r="B31" s="170" t="s">
        <v>453</v>
      </c>
      <c r="C31" s="312"/>
      <c r="D31" s="312"/>
      <c r="E31" s="313">
        <f>E32</f>
        <v>0.34</v>
      </c>
      <c r="F31" s="302"/>
      <c r="G31" s="302"/>
      <c r="H31" s="302"/>
      <c r="I31" s="314"/>
    </row>
    <row r="32" spans="1:13" s="171" customFormat="1" ht="21" customHeight="1">
      <c r="A32" s="170"/>
      <c r="B32" s="315" t="s">
        <v>231</v>
      </c>
      <c r="C32" s="316"/>
      <c r="D32" s="316"/>
      <c r="E32" s="317">
        <f>E33</f>
        <v>0.34</v>
      </c>
      <c r="F32" s="170"/>
      <c r="G32" s="170"/>
      <c r="H32" s="170"/>
      <c r="I32" s="318"/>
      <c r="J32" s="319"/>
      <c r="K32" s="204"/>
      <c r="L32" s="320"/>
      <c r="M32" s="321"/>
    </row>
    <row r="33" spans="1:13" s="171" customFormat="1" ht="53.25" customHeight="1">
      <c r="A33" s="158">
        <v>13</v>
      </c>
      <c r="B33" s="201" t="s">
        <v>452</v>
      </c>
      <c r="C33" s="169" t="s">
        <v>32</v>
      </c>
      <c r="D33" s="46" t="s">
        <v>33</v>
      </c>
      <c r="E33" s="161">
        <v>0.34</v>
      </c>
      <c r="F33" s="46" t="s">
        <v>222</v>
      </c>
      <c r="G33" s="46" t="s">
        <v>531</v>
      </c>
      <c r="H33" s="170"/>
      <c r="I33" s="202"/>
      <c r="J33" s="203"/>
      <c r="K33" s="204"/>
      <c r="L33" s="205"/>
      <c r="M33" s="205"/>
    </row>
    <row r="34" spans="1:8" s="164" customFormat="1" ht="24" customHeight="1">
      <c r="A34" s="322" t="s">
        <v>48</v>
      </c>
      <c r="B34" s="323" t="s">
        <v>258</v>
      </c>
      <c r="C34" s="323"/>
      <c r="D34" s="304"/>
      <c r="E34" s="324">
        <f>E35+E37</f>
        <v>84.2</v>
      </c>
      <c r="F34" s="304"/>
      <c r="G34" s="304"/>
      <c r="H34" s="302"/>
    </row>
    <row r="35" spans="1:8" s="164" customFormat="1" ht="26.25" customHeight="1">
      <c r="A35" s="322"/>
      <c r="B35" s="325" t="s">
        <v>247</v>
      </c>
      <c r="C35" s="174"/>
      <c r="D35" s="174"/>
      <c r="E35" s="326">
        <f>E36</f>
        <v>80</v>
      </c>
      <c r="F35" s="174"/>
      <c r="G35" s="174"/>
      <c r="H35" s="174"/>
    </row>
    <row r="36" spans="1:8" s="164" customFormat="1" ht="43.5" customHeight="1">
      <c r="A36" s="172">
        <v>14</v>
      </c>
      <c r="B36" s="159" t="s">
        <v>248</v>
      </c>
      <c r="C36" s="46" t="s">
        <v>249</v>
      </c>
      <c r="D36" s="46" t="s">
        <v>323</v>
      </c>
      <c r="E36" s="173">
        <v>80</v>
      </c>
      <c r="F36" s="46" t="s">
        <v>222</v>
      </c>
      <c r="G36" s="46" t="s">
        <v>531</v>
      </c>
      <c r="H36" s="174"/>
    </row>
    <row r="37" spans="1:8" s="164" customFormat="1" ht="23.25" customHeight="1">
      <c r="A37" s="327"/>
      <c r="B37" s="328" t="s">
        <v>241</v>
      </c>
      <c r="C37" s="329"/>
      <c r="D37" s="328"/>
      <c r="E37" s="330">
        <f>E38</f>
        <v>4.2</v>
      </c>
      <c r="F37" s="329"/>
      <c r="G37" s="329"/>
      <c r="H37" s="329"/>
    </row>
    <row r="38" spans="1:8" s="168" customFormat="1" ht="39.75" customHeight="1">
      <c r="A38" s="175">
        <v>15</v>
      </c>
      <c r="B38" s="176" t="s">
        <v>254</v>
      </c>
      <c r="C38" s="46" t="s">
        <v>337</v>
      </c>
      <c r="D38" s="46" t="s">
        <v>451</v>
      </c>
      <c r="E38" s="173">
        <v>4.2</v>
      </c>
      <c r="F38" s="46" t="s">
        <v>222</v>
      </c>
      <c r="G38" s="46" t="s">
        <v>531</v>
      </c>
      <c r="H38" s="177"/>
    </row>
    <row r="39" spans="1:8" s="164" customFormat="1" ht="19.5" customHeight="1">
      <c r="A39" s="327" t="s">
        <v>49</v>
      </c>
      <c r="B39" s="329" t="s">
        <v>352</v>
      </c>
      <c r="C39" s="170"/>
      <c r="D39" s="329"/>
      <c r="E39" s="330">
        <f>E40+E42</f>
        <v>3.7851</v>
      </c>
      <c r="F39" s="170"/>
      <c r="G39" s="170"/>
      <c r="H39" s="174"/>
    </row>
    <row r="40" spans="1:44" s="186" customFormat="1" ht="24" customHeight="1">
      <c r="A40" s="329"/>
      <c r="B40" s="331" t="s">
        <v>231</v>
      </c>
      <c r="C40" s="332"/>
      <c r="D40" s="332"/>
      <c r="E40" s="333">
        <f>E41</f>
        <v>0.275</v>
      </c>
      <c r="F40" s="46"/>
      <c r="G40" s="46"/>
      <c r="H40" s="46"/>
      <c r="I40" s="179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</row>
    <row r="41" spans="1:44" s="181" customFormat="1" ht="39.75" customHeight="1">
      <c r="A41" s="175">
        <v>16</v>
      </c>
      <c r="B41" s="159" t="s">
        <v>521</v>
      </c>
      <c r="C41" s="46" t="s">
        <v>483</v>
      </c>
      <c r="D41" s="46" t="s">
        <v>173</v>
      </c>
      <c r="E41" s="178">
        <v>0.275</v>
      </c>
      <c r="F41" s="46" t="s">
        <v>222</v>
      </c>
      <c r="G41" s="46" t="s">
        <v>531</v>
      </c>
      <c r="H41" s="46"/>
      <c r="I41" s="179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</row>
    <row r="42" spans="1:44" s="337" customFormat="1" ht="28.5" customHeight="1">
      <c r="A42" s="170"/>
      <c r="B42" s="315" t="s">
        <v>351</v>
      </c>
      <c r="C42" s="312"/>
      <c r="D42" s="312"/>
      <c r="E42" s="334">
        <f>E43</f>
        <v>3.5101</v>
      </c>
      <c r="F42" s="335"/>
      <c r="G42" s="335"/>
      <c r="H42" s="335"/>
      <c r="I42" s="33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</row>
    <row r="43" spans="1:44" s="186" customFormat="1" ht="32.25" customHeight="1">
      <c r="A43" s="182">
        <f>A41+1</f>
        <v>17</v>
      </c>
      <c r="B43" s="159" t="s">
        <v>353</v>
      </c>
      <c r="C43" s="46" t="s">
        <v>102</v>
      </c>
      <c r="D43" s="46" t="s">
        <v>173</v>
      </c>
      <c r="E43" s="183">
        <v>3.5101</v>
      </c>
      <c r="F43" s="46" t="s">
        <v>222</v>
      </c>
      <c r="G43" s="46" t="s">
        <v>531</v>
      </c>
      <c r="H43" s="46"/>
      <c r="I43" s="184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</row>
    <row r="44" spans="1:8" s="168" customFormat="1" ht="21.75" customHeight="1">
      <c r="A44" s="322" t="s">
        <v>481</v>
      </c>
      <c r="B44" s="323" t="s">
        <v>257</v>
      </c>
      <c r="C44" s="323"/>
      <c r="D44" s="304"/>
      <c r="E44" s="326">
        <f>E45+E47+E49+E51+E53</f>
        <v>23.02</v>
      </c>
      <c r="F44" s="338"/>
      <c r="G44" s="338"/>
      <c r="H44" s="162"/>
    </row>
    <row r="45" spans="1:8" s="168" customFormat="1" ht="26.25" customHeight="1">
      <c r="A45" s="322"/>
      <c r="B45" s="325" t="s">
        <v>197</v>
      </c>
      <c r="C45" s="323"/>
      <c r="D45" s="304"/>
      <c r="E45" s="326">
        <f>E46</f>
        <v>12</v>
      </c>
      <c r="F45" s="338"/>
      <c r="G45" s="338"/>
      <c r="H45" s="162"/>
    </row>
    <row r="46" spans="1:8" s="168" customFormat="1" ht="45" customHeight="1">
      <c r="A46" s="177">
        <v>18</v>
      </c>
      <c r="B46" s="57" t="s">
        <v>200</v>
      </c>
      <c r="C46" s="46" t="s">
        <v>199</v>
      </c>
      <c r="D46" s="46" t="s">
        <v>83</v>
      </c>
      <c r="E46" s="173">
        <v>12</v>
      </c>
      <c r="F46" s="46" t="s">
        <v>222</v>
      </c>
      <c r="G46" s="46" t="s">
        <v>531</v>
      </c>
      <c r="H46" s="162"/>
    </row>
    <row r="47" spans="1:8" s="168" customFormat="1" ht="24" customHeight="1">
      <c r="A47" s="322"/>
      <c r="B47" s="325" t="s">
        <v>15</v>
      </c>
      <c r="C47" s="323"/>
      <c r="D47" s="304"/>
      <c r="E47" s="326">
        <v>1.69</v>
      </c>
      <c r="F47" s="338"/>
      <c r="G47" s="338"/>
      <c r="H47" s="162"/>
    </row>
    <row r="48" spans="1:8" s="340" customFormat="1" ht="41.25" customHeight="1">
      <c r="A48" s="177">
        <v>19</v>
      </c>
      <c r="B48" s="57" t="s">
        <v>206</v>
      </c>
      <c r="C48" s="46" t="s">
        <v>631</v>
      </c>
      <c r="D48" s="46" t="s">
        <v>205</v>
      </c>
      <c r="E48" s="339">
        <v>1.69</v>
      </c>
      <c r="F48" s="162" t="s">
        <v>395</v>
      </c>
      <c r="G48" s="46" t="s">
        <v>531</v>
      </c>
      <c r="H48" s="310"/>
    </row>
    <row r="49" spans="1:8" s="168" customFormat="1" ht="23.25" customHeight="1">
      <c r="A49" s="322"/>
      <c r="B49" s="325" t="s">
        <v>20</v>
      </c>
      <c r="C49" s="323"/>
      <c r="D49" s="304"/>
      <c r="E49" s="326">
        <v>7.4</v>
      </c>
      <c r="F49" s="338"/>
      <c r="G49" s="338"/>
      <c r="H49" s="162"/>
    </row>
    <row r="50" spans="1:8" s="43" customFormat="1" ht="42" customHeight="1">
      <c r="A50" s="44">
        <v>20</v>
      </c>
      <c r="B50" s="1" t="s">
        <v>207</v>
      </c>
      <c r="C50" s="2" t="s">
        <v>199</v>
      </c>
      <c r="D50" s="2" t="s">
        <v>208</v>
      </c>
      <c r="E50" s="217">
        <v>7.4</v>
      </c>
      <c r="F50" s="187" t="s">
        <v>222</v>
      </c>
      <c r="G50" s="46" t="s">
        <v>531</v>
      </c>
      <c r="H50" s="15"/>
    </row>
    <row r="51" spans="1:8" s="168" customFormat="1" ht="24.75" customHeight="1">
      <c r="A51" s="322"/>
      <c r="B51" s="325" t="s">
        <v>100</v>
      </c>
      <c r="C51" s="323"/>
      <c r="D51" s="304"/>
      <c r="E51" s="326">
        <f>E52</f>
        <v>0.13</v>
      </c>
      <c r="F51" s="338"/>
      <c r="G51" s="338"/>
      <c r="H51" s="162"/>
    </row>
    <row r="52" spans="1:8" s="168" customFormat="1" ht="39" customHeight="1">
      <c r="A52" s="177">
        <v>21</v>
      </c>
      <c r="B52" s="57" t="s">
        <v>220</v>
      </c>
      <c r="C52" s="46" t="s">
        <v>199</v>
      </c>
      <c r="D52" s="46" t="s">
        <v>221</v>
      </c>
      <c r="E52" s="339">
        <v>0.13</v>
      </c>
      <c r="F52" s="187" t="s">
        <v>222</v>
      </c>
      <c r="G52" s="46" t="s">
        <v>531</v>
      </c>
      <c r="H52" s="188"/>
    </row>
    <row r="53" spans="1:8" s="168" customFormat="1" ht="25.5" customHeight="1">
      <c r="A53" s="322"/>
      <c r="B53" s="325" t="s">
        <v>78</v>
      </c>
      <c r="C53" s="323"/>
      <c r="D53" s="304"/>
      <c r="E53" s="326">
        <f>E54</f>
        <v>1.8</v>
      </c>
      <c r="F53" s="338"/>
      <c r="G53" s="338"/>
      <c r="H53" s="162"/>
    </row>
    <row r="54" spans="1:8" s="168" customFormat="1" ht="59.25" customHeight="1">
      <c r="A54" s="46">
        <v>22</v>
      </c>
      <c r="B54" s="57" t="s">
        <v>228</v>
      </c>
      <c r="C54" s="46" t="s">
        <v>199</v>
      </c>
      <c r="D54" s="46" t="s">
        <v>324</v>
      </c>
      <c r="E54" s="339">
        <v>1.8</v>
      </c>
      <c r="F54" s="46" t="s">
        <v>222</v>
      </c>
      <c r="G54" s="46" t="s">
        <v>531</v>
      </c>
      <c r="H54" s="188"/>
    </row>
    <row r="55" spans="1:44" s="337" customFormat="1" ht="28.5" customHeight="1">
      <c r="A55" s="170" t="s">
        <v>118</v>
      </c>
      <c r="B55" s="170" t="s">
        <v>355</v>
      </c>
      <c r="C55" s="170"/>
      <c r="D55" s="170"/>
      <c r="E55" s="334">
        <f>E56+E58+E60+E70+E73+E75</f>
        <v>11.7703</v>
      </c>
      <c r="F55" s="170"/>
      <c r="G55" s="170"/>
      <c r="H55" s="170"/>
      <c r="I55" s="33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</row>
    <row r="56" spans="1:44" s="198" customFormat="1" ht="22.5" customHeight="1">
      <c r="A56" s="329"/>
      <c r="B56" s="341" t="s">
        <v>354</v>
      </c>
      <c r="C56" s="327"/>
      <c r="D56" s="342"/>
      <c r="E56" s="330">
        <f>E57</f>
        <v>0.14</v>
      </c>
      <c r="F56" s="343"/>
      <c r="G56" s="343"/>
      <c r="H56" s="335"/>
      <c r="I56" s="179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</row>
    <row r="57" spans="1:44" s="186" customFormat="1" ht="50.25" customHeight="1">
      <c r="A57" s="158">
        <v>23</v>
      </c>
      <c r="B57" s="192" t="s">
        <v>632</v>
      </c>
      <c r="C57" s="189" t="s">
        <v>26</v>
      </c>
      <c r="D57" s="166" t="s">
        <v>72</v>
      </c>
      <c r="E57" s="190">
        <v>0.14</v>
      </c>
      <c r="F57" s="46" t="s">
        <v>222</v>
      </c>
      <c r="G57" s="46" t="s">
        <v>531</v>
      </c>
      <c r="H57" s="198"/>
      <c r="I57" s="179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</row>
    <row r="58" spans="1:44" s="168" customFormat="1" ht="21" customHeight="1">
      <c r="A58" s="177"/>
      <c r="B58" s="315" t="s">
        <v>100</v>
      </c>
      <c r="C58" s="170"/>
      <c r="D58" s="170"/>
      <c r="E58" s="344">
        <f>E59</f>
        <v>0.132</v>
      </c>
      <c r="F58" s="46"/>
      <c r="G58" s="46"/>
      <c r="H58" s="176"/>
      <c r="I58" s="179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</row>
    <row r="59" spans="1:44" s="337" customFormat="1" ht="48" customHeight="1">
      <c r="A59" s="191">
        <f>A57+1</f>
        <v>24</v>
      </c>
      <c r="B59" s="192" t="s">
        <v>356</v>
      </c>
      <c r="C59" s="193" t="s">
        <v>69</v>
      </c>
      <c r="D59" s="160" t="s">
        <v>357</v>
      </c>
      <c r="E59" s="194">
        <v>0.132</v>
      </c>
      <c r="F59" s="46" t="s">
        <v>222</v>
      </c>
      <c r="G59" s="46" t="s">
        <v>531</v>
      </c>
      <c r="H59" s="195"/>
      <c r="I59" s="179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</row>
    <row r="60" spans="1:44" s="337" customFormat="1" ht="24" customHeight="1">
      <c r="A60" s="345"/>
      <c r="B60" s="315" t="s">
        <v>394</v>
      </c>
      <c r="C60" s="346"/>
      <c r="D60" s="346"/>
      <c r="E60" s="344">
        <f>E61+E62+E63+E64+E65+E66+E67+E68+E69</f>
        <v>9.046600000000002</v>
      </c>
      <c r="F60" s="347"/>
      <c r="G60" s="347"/>
      <c r="H60" s="195"/>
      <c r="I60" s="179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</row>
    <row r="61" spans="1:44" s="177" customFormat="1" ht="49.5" customHeight="1">
      <c r="A61" s="158">
        <f>A59+1</f>
        <v>25</v>
      </c>
      <c r="B61" s="197" t="s">
        <v>358</v>
      </c>
      <c r="C61" s="160" t="s">
        <v>359</v>
      </c>
      <c r="D61" s="160" t="s">
        <v>357</v>
      </c>
      <c r="E61" s="194">
        <v>1</v>
      </c>
      <c r="F61" s="46" t="s">
        <v>222</v>
      </c>
      <c r="G61" s="46" t="s">
        <v>531</v>
      </c>
      <c r="I61" s="179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</row>
    <row r="62" spans="1:9" s="184" customFormat="1" ht="42" customHeight="1">
      <c r="A62" s="158">
        <f aca="true" t="shared" si="0" ref="A62:A69">A61+1</f>
        <v>26</v>
      </c>
      <c r="B62" s="197" t="s">
        <v>360</v>
      </c>
      <c r="C62" s="160" t="s">
        <v>361</v>
      </c>
      <c r="D62" s="160" t="s">
        <v>362</v>
      </c>
      <c r="E62" s="194">
        <v>1</v>
      </c>
      <c r="F62" s="46" t="s">
        <v>222</v>
      </c>
      <c r="G62" s="46" t="s">
        <v>531</v>
      </c>
      <c r="H62" s="177"/>
      <c r="I62" s="179"/>
    </row>
    <row r="63" spans="1:44" ht="48" customHeight="1">
      <c r="A63" s="16">
        <f t="shared" si="0"/>
        <v>27</v>
      </c>
      <c r="B63" s="30" t="s">
        <v>363</v>
      </c>
      <c r="C63" s="8" t="s">
        <v>364</v>
      </c>
      <c r="D63" s="61" t="s">
        <v>365</v>
      </c>
      <c r="E63" s="70">
        <v>1.6</v>
      </c>
      <c r="F63" s="46" t="s">
        <v>222</v>
      </c>
      <c r="G63" s="46" t="s">
        <v>531</v>
      </c>
      <c r="H63" s="36"/>
      <c r="I63" s="58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</row>
    <row r="64" spans="1:44" s="186" customFormat="1" ht="53.25" customHeight="1">
      <c r="A64" s="158">
        <f t="shared" si="0"/>
        <v>28</v>
      </c>
      <c r="B64" s="197" t="s">
        <v>366</v>
      </c>
      <c r="C64" s="160" t="s">
        <v>367</v>
      </c>
      <c r="D64" s="160" t="s">
        <v>72</v>
      </c>
      <c r="E64" s="194">
        <v>0.6</v>
      </c>
      <c r="F64" s="46" t="s">
        <v>222</v>
      </c>
      <c r="G64" s="46" t="s">
        <v>531</v>
      </c>
      <c r="H64" s="198"/>
      <c r="I64" s="179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</row>
    <row r="65" spans="1:44" s="186" customFormat="1" ht="44.25" customHeight="1">
      <c r="A65" s="158">
        <f t="shared" si="0"/>
        <v>29</v>
      </c>
      <c r="B65" s="197" t="s">
        <v>368</v>
      </c>
      <c r="C65" s="160" t="s">
        <v>369</v>
      </c>
      <c r="D65" s="160" t="s">
        <v>370</v>
      </c>
      <c r="E65" s="194">
        <v>2</v>
      </c>
      <c r="F65" s="46" t="s">
        <v>222</v>
      </c>
      <c r="G65" s="46" t="s">
        <v>531</v>
      </c>
      <c r="H65" s="198"/>
      <c r="I65" s="179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</row>
    <row r="66" spans="1:44" s="348" customFormat="1" ht="37.5" customHeight="1">
      <c r="A66" s="158">
        <f t="shared" si="0"/>
        <v>30</v>
      </c>
      <c r="B66" s="197" t="s">
        <v>371</v>
      </c>
      <c r="C66" s="162" t="s">
        <v>372</v>
      </c>
      <c r="D66" s="162" t="s">
        <v>373</v>
      </c>
      <c r="E66" s="194">
        <v>1</v>
      </c>
      <c r="F66" s="46" t="s">
        <v>222</v>
      </c>
      <c r="G66" s="46" t="s">
        <v>531</v>
      </c>
      <c r="H66" s="199"/>
      <c r="I66" s="179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</row>
    <row r="67" spans="1:44" s="198" customFormat="1" ht="46.5" customHeight="1">
      <c r="A67" s="158">
        <f t="shared" si="0"/>
        <v>31</v>
      </c>
      <c r="B67" s="192" t="s">
        <v>374</v>
      </c>
      <c r="C67" s="162" t="s">
        <v>375</v>
      </c>
      <c r="D67" s="162" t="s">
        <v>376</v>
      </c>
      <c r="E67" s="194">
        <v>1.0466</v>
      </c>
      <c r="F67" s="46" t="s">
        <v>222</v>
      </c>
      <c r="G67" s="46" t="s">
        <v>531</v>
      </c>
      <c r="I67" s="179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</row>
    <row r="68" spans="1:44" s="186" customFormat="1" ht="36.75" customHeight="1">
      <c r="A68" s="158">
        <f t="shared" si="0"/>
        <v>32</v>
      </c>
      <c r="B68" s="192" t="s">
        <v>377</v>
      </c>
      <c r="C68" s="162" t="s">
        <v>378</v>
      </c>
      <c r="D68" s="162" t="s">
        <v>379</v>
      </c>
      <c r="E68" s="194">
        <v>0.3</v>
      </c>
      <c r="F68" s="46" t="s">
        <v>222</v>
      </c>
      <c r="G68" s="46" t="s">
        <v>531</v>
      </c>
      <c r="H68" s="198"/>
      <c r="I68" s="179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</row>
    <row r="69" spans="1:44" s="75" customFormat="1" ht="39" customHeight="1">
      <c r="A69" s="16">
        <f t="shared" si="0"/>
        <v>33</v>
      </c>
      <c r="B69" s="64" t="s">
        <v>380</v>
      </c>
      <c r="C69" s="8" t="s">
        <v>69</v>
      </c>
      <c r="D69" s="8" t="s">
        <v>365</v>
      </c>
      <c r="E69" s="70">
        <v>0.5</v>
      </c>
      <c r="F69" s="46" t="s">
        <v>222</v>
      </c>
      <c r="G69" s="46" t="s">
        <v>531</v>
      </c>
      <c r="H69" s="83"/>
      <c r="I69" s="58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</row>
    <row r="70" spans="1:44" s="103" customFormat="1" ht="24" customHeight="1">
      <c r="A70" s="99"/>
      <c r="B70" s="243" t="s">
        <v>381</v>
      </c>
      <c r="C70" s="349"/>
      <c r="D70" s="225"/>
      <c r="E70" s="110">
        <f>E71+E72</f>
        <v>2.1145</v>
      </c>
      <c r="F70" s="2"/>
      <c r="G70" s="2"/>
      <c r="H70" s="82"/>
      <c r="I70" s="58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</row>
    <row r="71" spans="1:44" s="103" customFormat="1" ht="31.5" customHeight="1">
      <c r="A71" s="16">
        <f>A69+1</f>
        <v>34</v>
      </c>
      <c r="B71" s="39" t="s">
        <v>382</v>
      </c>
      <c r="C71" s="8" t="s">
        <v>69</v>
      </c>
      <c r="D71" s="19" t="s">
        <v>365</v>
      </c>
      <c r="E71" s="71">
        <v>1.1145</v>
      </c>
      <c r="F71" s="17" t="s">
        <v>383</v>
      </c>
      <c r="G71" s="2" t="s">
        <v>531</v>
      </c>
      <c r="H71" s="82"/>
      <c r="I71" s="58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</row>
    <row r="72" spans="1:44" s="103" customFormat="1" ht="31.5" customHeight="1">
      <c r="A72" s="16">
        <f>A71+1</f>
        <v>35</v>
      </c>
      <c r="B72" s="39" t="s">
        <v>384</v>
      </c>
      <c r="C72" s="8" t="s">
        <v>69</v>
      </c>
      <c r="D72" s="19" t="s">
        <v>365</v>
      </c>
      <c r="E72" s="71">
        <v>1</v>
      </c>
      <c r="F72" s="17" t="s">
        <v>383</v>
      </c>
      <c r="G72" s="2" t="s">
        <v>531</v>
      </c>
      <c r="H72" s="82"/>
      <c r="I72" s="58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</row>
    <row r="73" spans="1:44" s="3" customFormat="1" ht="24.75" customHeight="1">
      <c r="A73" s="99"/>
      <c r="B73" s="232" t="s">
        <v>385</v>
      </c>
      <c r="C73" s="145"/>
      <c r="D73" s="145"/>
      <c r="E73" s="110">
        <f>E74</f>
        <v>0.04</v>
      </c>
      <c r="F73" s="350"/>
      <c r="G73" s="350"/>
      <c r="H73" s="218"/>
      <c r="I73" s="58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</row>
    <row r="74" spans="1:44" ht="34.5" customHeight="1">
      <c r="A74" s="155">
        <f>A72+1</f>
        <v>36</v>
      </c>
      <c r="B74" s="156" t="s">
        <v>386</v>
      </c>
      <c r="C74" s="157" t="s">
        <v>387</v>
      </c>
      <c r="D74" s="19" t="s">
        <v>388</v>
      </c>
      <c r="E74" s="76">
        <v>0.04</v>
      </c>
      <c r="F74" s="2" t="s">
        <v>389</v>
      </c>
      <c r="G74" s="2" t="s">
        <v>532</v>
      </c>
      <c r="H74" s="36"/>
      <c r="I74" s="58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</row>
    <row r="75" spans="1:44" s="54" customFormat="1" ht="23.25" customHeight="1">
      <c r="A75" s="99"/>
      <c r="B75" s="243" t="s">
        <v>241</v>
      </c>
      <c r="C75" s="351"/>
      <c r="D75" s="351"/>
      <c r="E75" s="110">
        <f>E76+E77+E78</f>
        <v>0.2972</v>
      </c>
      <c r="F75" s="17"/>
      <c r="G75" s="17"/>
      <c r="H75" s="78"/>
      <c r="I75" s="52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</row>
    <row r="76" spans="1:44" s="54" customFormat="1" ht="38.25" customHeight="1">
      <c r="A76" s="65">
        <f>A74+1</f>
        <v>37</v>
      </c>
      <c r="B76" s="66" t="s">
        <v>633</v>
      </c>
      <c r="C76" s="8" t="s">
        <v>390</v>
      </c>
      <c r="D76" s="8" t="s">
        <v>391</v>
      </c>
      <c r="E76" s="69">
        <v>0.0717</v>
      </c>
      <c r="F76" s="2" t="s">
        <v>222</v>
      </c>
      <c r="G76" s="2" t="s">
        <v>531</v>
      </c>
      <c r="H76" s="78"/>
      <c r="I76" s="52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</row>
    <row r="77" spans="1:44" s="54" customFormat="1" ht="40.5" customHeight="1">
      <c r="A77" s="65">
        <f>A76+1</f>
        <v>38</v>
      </c>
      <c r="B77" s="66" t="s">
        <v>392</v>
      </c>
      <c r="C77" s="8" t="s">
        <v>390</v>
      </c>
      <c r="D77" s="8" t="s">
        <v>391</v>
      </c>
      <c r="E77" s="69">
        <v>0.0255</v>
      </c>
      <c r="F77" s="2" t="s">
        <v>222</v>
      </c>
      <c r="G77" s="2" t="s">
        <v>531</v>
      </c>
      <c r="H77" s="78"/>
      <c r="I77" s="52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</row>
    <row r="78" spans="1:44" s="54" customFormat="1" ht="42.75" customHeight="1">
      <c r="A78" s="65">
        <f>A77+1</f>
        <v>39</v>
      </c>
      <c r="B78" s="66" t="s">
        <v>393</v>
      </c>
      <c r="C78" s="8" t="s">
        <v>364</v>
      </c>
      <c r="D78" s="8" t="s">
        <v>365</v>
      </c>
      <c r="E78" s="69">
        <v>0.2</v>
      </c>
      <c r="F78" s="2" t="s">
        <v>222</v>
      </c>
      <c r="G78" s="2" t="s">
        <v>531</v>
      </c>
      <c r="H78" s="78"/>
      <c r="I78" s="52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</row>
    <row r="79" spans="1:8" s="43" customFormat="1" ht="19.5" customHeight="1">
      <c r="A79" s="617" t="s">
        <v>22</v>
      </c>
      <c r="B79" s="617"/>
      <c r="C79" s="99"/>
      <c r="D79" s="79"/>
      <c r="E79" s="110">
        <f>E55+E44+E39+E34+E31+E18+E7</f>
        <v>610.8154000000001</v>
      </c>
      <c r="F79" s="79"/>
      <c r="G79" s="79"/>
      <c r="H79" s="42"/>
    </row>
    <row r="80" spans="2:7" ht="15.75">
      <c r="B80" s="597"/>
      <c r="C80" s="597"/>
      <c r="D80" s="597"/>
      <c r="E80" s="597"/>
      <c r="F80" s="597"/>
      <c r="G80" s="112"/>
    </row>
    <row r="85" ht="15.75">
      <c r="D85" s="68">
        <f>E79+'03 nam THU HOI CHUYEN TIEP'!E153</f>
        <v>1805.5976</v>
      </c>
    </row>
  </sheetData>
  <sheetProtection/>
  <autoFilter ref="A6:M79"/>
  <mergeCells count="19">
    <mergeCell ref="A79:B79"/>
    <mergeCell ref="E4:E6"/>
    <mergeCell ref="F4:F6"/>
    <mergeCell ref="G4:G6"/>
    <mergeCell ref="A3:H3"/>
    <mergeCell ref="H4:H6"/>
    <mergeCell ref="A22:A24"/>
    <mergeCell ref="B22:B24"/>
    <mergeCell ref="C22:C24"/>
    <mergeCell ref="B80:F80"/>
    <mergeCell ref="G22:G24"/>
    <mergeCell ref="H22:H24"/>
    <mergeCell ref="A1:B1"/>
    <mergeCell ref="A2:H2"/>
    <mergeCell ref="A4:A6"/>
    <mergeCell ref="B4:B6"/>
    <mergeCell ref="C4:C6"/>
    <mergeCell ref="F22:F24"/>
    <mergeCell ref="D4:D6"/>
  </mergeCells>
  <printOptions/>
  <pageMargins left="0.41" right="0.32" top="0.32" bottom="0.36" header="0.3" footer="0.3"/>
  <pageSetup fitToHeight="0" fitToWidth="1" horizontalDpi="600" verticalDpi="600" orientation="landscape" paperSize="9" scale="70" r:id="rId1"/>
  <headerFooter differentOddEven="1" differentFirst="1">
    <oddFooter>&amp;C&amp;P</oddFooter>
    <evenFooter>&amp;C&amp;P</evenFoot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S156"/>
  <sheetViews>
    <sheetView zoomScale="70" zoomScaleNormal="70" zoomScalePageLayoutView="0" workbookViewId="0" topLeftCell="A1">
      <pane ySplit="5" topLeftCell="A132" activePane="bottomLeft" state="frozen"/>
      <selection pane="topLeft" activeCell="A1" sqref="A1"/>
      <selection pane="bottomLeft" activeCell="F132" sqref="F132"/>
    </sheetView>
  </sheetViews>
  <sheetFormatPr defaultColWidth="9.00390625" defaultRowHeight="15.75"/>
  <cols>
    <col min="1" max="1" width="5.25390625" style="417" customWidth="1"/>
    <col min="2" max="2" width="44.625" style="168" customWidth="1"/>
    <col min="3" max="3" width="32.00390625" style="352" customWidth="1"/>
    <col min="4" max="4" width="23.25390625" style="352" customWidth="1"/>
    <col min="5" max="5" width="15.625" style="353" customWidth="1"/>
    <col min="6" max="8" width="27.25390625" style="352" customWidth="1"/>
    <col min="9" max="9" width="20.25390625" style="168" customWidth="1"/>
    <col min="10" max="10" width="23.25390625" style="355" customWidth="1"/>
    <col min="11" max="16384" width="9.00390625" style="168" customWidth="1"/>
  </cols>
  <sheetData>
    <row r="1" spans="1:9" ht="23.25" customHeight="1">
      <c r="A1" s="604" t="s">
        <v>646</v>
      </c>
      <c r="B1" s="643"/>
      <c r="I1" s="354"/>
    </row>
    <row r="2" spans="1:9" ht="48" customHeight="1">
      <c r="A2" s="606" t="s">
        <v>651</v>
      </c>
      <c r="B2" s="644"/>
      <c r="C2" s="644"/>
      <c r="D2" s="644"/>
      <c r="E2" s="644"/>
      <c r="F2" s="644"/>
      <c r="G2" s="644"/>
      <c r="H2" s="644"/>
      <c r="I2" s="644"/>
    </row>
    <row r="3" spans="1:9" ht="33" customHeight="1">
      <c r="A3" s="634" t="s">
        <v>656</v>
      </c>
      <c r="B3" s="635"/>
      <c r="C3" s="635"/>
      <c r="D3" s="635"/>
      <c r="E3" s="635"/>
      <c r="F3" s="635"/>
      <c r="G3" s="635"/>
      <c r="H3" s="635"/>
      <c r="I3" s="635"/>
    </row>
    <row r="4" spans="1:10" s="164" customFormat="1" ht="12.75" customHeight="1">
      <c r="A4" s="645" t="s">
        <v>191</v>
      </c>
      <c r="B4" s="646" t="s">
        <v>192</v>
      </c>
      <c r="C4" s="647" t="s">
        <v>193</v>
      </c>
      <c r="D4" s="629" t="s">
        <v>194</v>
      </c>
      <c r="E4" s="630" t="s">
        <v>242</v>
      </c>
      <c r="F4" s="629" t="s">
        <v>195</v>
      </c>
      <c r="G4" s="638" t="s">
        <v>533</v>
      </c>
      <c r="H4" s="631" t="s">
        <v>4</v>
      </c>
      <c r="I4" s="636" t="s">
        <v>196</v>
      </c>
      <c r="J4" s="171"/>
    </row>
    <row r="5" spans="1:10" s="164" customFormat="1" ht="29.25" customHeight="1">
      <c r="A5" s="645"/>
      <c r="B5" s="646"/>
      <c r="C5" s="648"/>
      <c r="D5" s="629"/>
      <c r="E5" s="630"/>
      <c r="F5" s="629"/>
      <c r="G5" s="639"/>
      <c r="H5" s="632"/>
      <c r="I5" s="636"/>
      <c r="J5" s="171"/>
    </row>
    <row r="6" spans="1:10" s="164" customFormat="1" ht="27" customHeight="1">
      <c r="A6" s="645"/>
      <c r="B6" s="646"/>
      <c r="C6" s="649"/>
      <c r="D6" s="629"/>
      <c r="E6" s="630"/>
      <c r="F6" s="629"/>
      <c r="G6" s="640"/>
      <c r="H6" s="633"/>
      <c r="I6" s="636"/>
      <c r="J6" s="171"/>
    </row>
    <row r="7" spans="1:10" s="164" customFormat="1" ht="27" customHeight="1">
      <c r="A7" s="322" t="s">
        <v>8</v>
      </c>
      <c r="B7" s="323" t="s">
        <v>155</v>
      </c>
      <c r="C7" s="323"/>
      <c r="D7" s="304"/>
      <c r="E7" s="326">
        <f>E8+E10+E12</f>
        <v>8.770000000000001</v>
      </c>
      <c r="F7" s="304"/>
      <c r="G7" s="304"/>
      <c r="H7" s="304"/>
      <c r="I7" s="302"/>
      <c r="J7" s="171"/>
    </row>
    <row r="8" spans="1:10" s="348" customFormat="1" ht="15.75">
      <c r="A8" s="419"/>
      <c r="B8" s="420" t="s">
        <v>201</v>
      </c>
      <c r="C8" s="419"/>
      <c r="D8" s="419"/>
      <c r="E8" s="421" t="str">
        <f>E9</f>
        <v>0,21</v>
      </c>
      <c r="F8" s="419"/>
      <c r="G8" s="419"/>
      <c r="H8" s="419"/>
      <c r="I8" s="419"/>
      <c r="J8" s="422"/>
    </row>
    <row r="9" spans="1:10" s="186" customFormat="1" ht="51" customHeight="1">
      <c r="A9" s="356">
        <v>1</v>
      </c>
      <c r="B9" s="159" t="s">
        <v>341</v>
      </c>
      <c r="C9" s="356" t="s">
        <v>342</v>
      </c>
      <c r="D9" s="46" t="s">
        <v>311</v>
      </c>
      <c r="E9" s="357" t="s">
        <v>343</v>
      </c>
      <c r="F9" s="162" t="s">
        <v>486</v>
      </c>
      <c r="G9" s="356" t="s">
        <v>551</v>
      </c>
      <c r="H9" s="162" t="s">
        <v>532</v>
      </c>
      <c r="I9" s="356"/>
      <c r="J9" s="355"/>
    </row>
    <row r="10" spans="1:10" s="348" customFormat="1" ht="23.25" customHeight="1">
      <c r="A10" s="423"/>
      <c r="B10" s="420" t="s">
        <v>223</v>
      </c>
      <c r="C10" s="424"/>
      <c r="D10" s="424"/>
      <c r="E10" s="425" t="str">
        <f>E11</f>
        <v>8,25</v>
      </c>
      <c r="F10" s="426"/>
      <c r="G10" s="426"/>
      <c r="H10" s="426"/>
      <c r="I10" s="199"/>
      <c r="J10" s="422"/>
    </row>
    <row r="11" spans="1:10" s="186" customFormat="1" ht="72" customHeight="1">
      <c r="A11" s="356">
        <v>2</v>
      </c>
      <c r="B11" s="358" t="s">
        <v>344</v>
      </c>
      <c r="C11" s="356" t="s">
        <v>345</v>
      </c>
      <c r="D11" s="356" t="s">
        <v>322</v>
      </c>
      <c r="E11" s="357" t="s">
        <v>346</v>
      </c>
      <c r="F11" s="162" t="s">
        <v>486</v>
      </c>
      <c r="G11" s="356" t="s">
        <v>552</v>
      </c>
      <c r="H11" s="162" t="s">
        <v>532</v>
      </c>
      <c r="I11" s="356"/>
      <c r="J11" s="355"/>
    </row>
    <row r="12" spans="1:10" s="348" customFormat="1" ht="20.25" customHeight="1">
      <c r="A12" s="419"/>
      <c r="B12" s="427" t="s">
        <v>312</v>
      </c>
      <c r="C12" s="419"/>
      <c r="D12" s="419"/>
      <c r="E12" s="421" t="str">
        <f>E13</f>
        <v>0,31</v>
      </c>
      <c r="F12" s="419"/>
      <c r="G12" s="356"/>
      <c r="H12" s="419"/>
      <c r="I12" s="419"/>
      <c r="J12" s="422"/>
    </row>
    <row r="13" spans="1:10" s="186" customFormat="1" ht="60" customHeight="1">
      <c r="A13" s="359">
        <v>3</v>
      </c>
      <c r="B13" s="360" t="s">
        <v>315</v>
      </c>
      <c r="C13" s="177" t="s">
        <v>17</v>
      </c>
      <c r="D13" s="177" t="s">
        <v>92</v>
      </c>
      <c r="E13" s="361" t="s">
        <v>316</v>
      </c>
      <c r="F13" s="162" t="s">
        <v>486</v>
      </c>
      <c r="G13" s="356" t="s">
        <v>553</v>
      </c>
      <c r="H13" s="162" t="s">
        <v>531</v>
      </c>
      <c r="I13" s="356"/>
      <c r="J13" s="355"/>
    </row>
    <row r="14" spans="1:10" s="337" customFormat="1" ht="21.75" customHeight="1">
      <c r="A14" s="428" t="s">
        <v>11</v>
      </c>
      <c r="B14" s="428" t="s">
        <v>439</v>
      </c>
      <c r="C14" s="170"/>
      <c r="D14" s="170"/>
      <c r="E14" s="344">
        <f>E17+E17+E21+E27+E29+E31</f>
        <v>236.92999999999998</v>
      </c>
      <c r="F14" s="170"/>
      <c r="G14" s="356"/>
      <c r="H14" s="170"/>
      <c r="I14" s="428"/>
      <c r="J14" s="171"/>
    </row>
    <row r="15" spans="1:11" s="181" customFormat="1" ht="21.75" customHeight="1">
      <c r="A15" s="429"/>
      <c r="B15" s="306" t="s">
        <v>423</v>
      </c>
      <c r="C15" s="430"/>
      <c r="D15" s="430"/>
      <c r="E15" s="431">
        <f>E16</f>
        <v>26</v>
      </c>
      <c r="F15" s="432"/>
      <c r="G15" s="356"/>
      <c r="H15" s="432"/>
      <c r="I15" s="430"/>
      <c r="J15" s="433"/>
      <c r="K15" s="180"/>
    </row>
    <row r="16" spans="1:11" ht="45" customHeight="1">
      <c r="A16" s="172">
        <v>4</v>
      </c>
      <c r="B16" s="362" t="s">
        <v>424</v>
      </c>
      <c r="C16" s="363" t="s">
        <v>448</v>
      </c>
      <c r="D16" s="363" t="s">
        <v>166</v>
      </c>
      <c r="E16" s="364">
        <v>26</v>
      </c>
      <c r="F16" s="162" t="s">
        <v>486</v>
      </c>
      <c r="G16" s="356" t="s">
        <v>554</v>
      </c>
      <c r="H16" s="162" t="s">
        <v>531</v>
      </c>
      <c r="I16" s="363"/>
      <c r="J16" s="365"/>
      <c r="K16" s="167"/>
    </row>
    <row r="17" spans="1:11" s="340" customFormat="1" ht="22.5" customHeight="1">
      <c r="A17" s="305"/>
      <c r="B17" s="306" t="s">
        <v>15</v>
      </c>
      <c r="C17" s="307"/>
      <c r="D17" s="307"/>
      <c r="E17" s="309">
        <f>E18+E19+E20</f>
        <v>75.6</v>
      </c>
      <c r="F17" s="307"/>
      <c r="G17" s="356"/>
      <c r="H17" s="307"/>
      <c r="I17" s="307"/>
      <c r="J17" s="434"/>
      <c r="K17" s="399"/>
    </row>
    <row r="18" spans="1:11" ht="64.5" customHeight="1">
      <c r="A18" s="366">
        <f>A16+1</f>
        <v>5</v>
      </c>
      <c r="B18" s="367" t="s">
        <v>425</v>
      </c>
      <c r="C18" s="363" t="s">
        <v>448</v>
      </c>
      <c r="D18" s="368" t="s">
        <v>440</v>
      </c>
      <c r="E18" s="369">
        <v>3.1</v>
      </c>
      <c r="F18" s="162" t="s">
        <v>486</v>
      </c>
      <c r="G18" s="356" t="s">
        <v>555</v>
      </c>
      <c r="H18" s="162" t="s">
        <v>531</v>
      </c>
      <c r="I18" s="363"/>
      <c r="J18" s="370"/>
      <c r="K18" s="167"/>
    </row>
    <row r="19" spans="1:11" ht="60" customHeight="1">
      <c r="A19" s="366">
        <f>A18+1</f>
        <v>6</v>
      </c>
      <c r="B19" s="371" t="s">
        <v>427</v>
      </c>
      <c r="C19" s="363" t="s">
        <v>448</v>
      </c>
      <c r="D19" s="368" t="s">
        <v>441</v>
      </c>
      <c r="E19" s="369">
        <v>2.5</v>
      </c>
      <c r="F19" s="162" t="s">
        <v>486</v>
      </c>
      <c r="G19" s="356" t="s">
        <v>556</v>
      </c>
      <c r="H19" s="162" t="s">
        <v>531</v>
      </c>
      <c r="I19" s="363"/>
      <c r="J19" s="370"/>
      <c r="K19" s="167"/>
    </row>
    <row r="20" spans="1:11" s="181" customFormat="1" ht="51.75" customHeight="1">
      <c r="A20" s="366">
        <f>A19+1</f>
        <v>7</v>
      </c>
      <c r="B20" s="371" t="s">
        <v>428</v>
      </c>
      <c r="C20" s="160" t="s">
        <v>635</v>
      </c>
      <c r="D20" s="368" t="s">
        <v>634</v>
      </c>
      <c r="E20" s="161">
        <v>70</v>
      </c>
      <c r="F20" s="162" t="s">
        <v>486</v>
      </c>
      <c r="G20" s="356" t="s">
        <v>618</v>
      </c>
      <c r="H20" s="162" t="s">
        <v>531</v>
      </c>
      <c r="I20" s="363"/>
      <c r="J20" s="370"/>
      <c r="K20" s="180"/>
    </row>
    <row r="21" spans="1:11" s="186" customFormat="1" ht="22.5" customHeight="1">
      <c r="A21" s="305"/>
      <c r="B21" s="306" t="s">
        <v>20</v>
      </c>
      <c r="C21" s="307"/>
      <c r="D21" s="308"/>
      <c r="E21" s="309">
        <f>E22+E23+E24+E25+E26</f>
        <v>53.73</v>
      </c>
      <c r="F21" s="307"/>
      <c r="G21" s="356"/>
      <c r="H21" s="307"/>
      <c r="I21" s="307"/>
      <c r="J21" s="434"/>
      <c r="K21" s="185"/>
    </row>
    <row r="22" spans="1:11" s="186" customFormat="1" ht="68.25" customHeight="1">
      <c r="A22" s="191">
        <f>A20+1</f>
        <v>8</v>
      </c>
      <c r="B22" s="371" t="s">
        <v>429</v>
      </c>
      <c r="C22" s="637" t="s">
        <v>637</v>
      </c>
      <c r="D22" s="372" t="s">
        <v>74</v>
      </c>
      <c r="E22" s="161">
        <v>0.13</v>
      </c>
      <c r="F22" s="162" t="s">
        <v>486</v>
      </c>
      <c r="G22" s="356" t="s">
        <v>557</v>
      </c>
      <c r="H22" s="162" t="s">
        <v>531</v>
      </c>
      <c r="I22" s="166"/>
      <c r="J22" s="370"/>
      <c r="K22" s="185"/>
    </row>
    <row r="23" spans="1:11" s="186" customFormat="1" ht="64.5" customHeight="1">
      <c r="A23" s="191">
        <f>A22+1</f>
        <v>9</v>
      </c>
      <c r="B23" s="371" t="s">
        <v>636</v>
      </c>
      <c r="C23" s="637"/>
      <c r="D23" s="368" t="s">
        <v>166</v>
      </c>
      <c r="E23" s="161">
        <v>0.3</v>
      </c>
      <c r="F23" s="162" t="s">
        <v>486</v>
      </c>
      <c r="G23" s="356" t="s">
        <v>558</v>
      </c>
      <c r="H23" s="162" t="s">
        <v>531</v>
      </c>
      <c r="I23" s="162"/>
      <c r="J23" s="163"/>
      <c r="K23" s="185"/>
    </row>
    <row r="24" spans="1:11" s="186" customFormat="1" ht="64.5" customHeight="1">
      <c r="A24" s="191">
        <f>A23+1</f>
        <v>10</v>
      </c>
      <c r="B24" s="371" t="s">
        <v>430</v>
      </c>
      <c r="C24" s="160" t="s">
        <v>431</v>
      </c>
      <c r="D24" s="368" t="s">
        <v>442</v>
      </c>
      <c r="E24" s="161">
        <v>31</v>
      </c>
      <c r="F24" s="162" t="s">
        <v>486</v>
      </c>
      <c r="G24" s="356" t="s">
        <v>559</v>
      </c>
      <c r="H24" s="162" t="s">
        <v>531</v>
      </c>
      <c r="I24" s="162"/>
      <c r="J24" s="163"/>
      <c r="K24" s="185"/>
    </row>
    <row r="25" spans="1:11" s="186" customFormat="1" ht="66.75" customHeight="1">
      <c r="A25" s="191">
        <f>A24+1</f>
        <v>11</v>
      </c>
      <c r="B25" s="371" t="s">
        <v>432</v>
      </c>
      <c r="C25" s="160" t="s">
        <v>448</v>
      </c>
      <c r="D25" s="368" t="s">
        <v>443</v>
      </c>
      <c r="E25" s="161">
        <v>22</v>
      </c>
      <c r="F25" s="162" t="s">
        <v>486</v>
      </c>
      <c r="G25" s="356" t="s">
        <v>560</v>
      </c>
      <c r="H25" s="162" t="s">
        <v>531</v>
      </c>
      <c r="I25" s="162"/>
      <c r="J25" s="163"/>
      <c r="K25" s="185"/>
    </row>
    <row r="26" spans="1:11" s="186" customFormat="1" ht="76.5" customHeight="1">
      <c r="A26" s="191">
        <f>A25+1</f>
        <v>12</v>
      </c>
      <c r="B26" s="371" t="s">
        <v>434</v>
      </c>
      <c r="C26" s="368" t="s">
        <v>637</v>
      </c>
      <c r="D26" s="373" t="s">
        <v>94</v>
      </c>
      <c r="E26" s="374">
        <v>0.3</v>
      </c>
      <c r="F26" s="162" t="s">
        <v>486</v>
      </c>
      <c r="G26" s="356" t="s">
        <v>561</v>
      </c>
      <c r="H26" s="162" t="s">
        <v>531</v>
      </c>
      <c r="I26" s="162"/>
      <c r="J26" s="163"/>
      <c r="K26" s="185"/>
    </row>
    <row r="27" spans="1:11" s="186" customFormat="1" ht="25.5" customHeight="1">
      <c r="A27" s="435"/>
      <c r="B27" s="436" t="s">
        <v>261</v>
      </c>
      <c r="C27" s="437"/>
      <c r="D27" s="373"/>
      <c r="E27" s="438">
        <f>E28</f>
        <v>14</v>
      </c>
      <c r="F27" s="310"/>
      <c r="G27" s="356"/>
      <c r="H27" s="310"/>
      <c r="I27" s="162"/>
      <c r="J27" s="370"/>
      <c r="K27" s="185"/>
    </row>
    <row r="28" spans="1:11" ht="70.5" customHeight="1">
      <c r="A28" s="16">
        <f>A26+1</f>
        <v>13</v>
      </c>
      <c r="B28" s="371" t="s">
        <v>562</v>
      </c>
      <c r="C28" s="160" t="s">
        <v>638</v>
      </c>
      <c r="D28" s="368" t="s">
        <v>94</v>
      </c>
      <c r="E28" s="161">
        <v>14</v>
      </c>
      <c r="F28" s="162" t="s">
        <v>486</v>
      </c>
      <c r="G28" s="356" t="s">
        <v>563</v>
      </c>
      <c r="H28" s="162" t="s">
        <v>532</v>
      </c>
      <c r="I28" s="162"/>
      <c r="J28" s="163"/>
      <c r="K28" s="167"/>
    </row>
    <row r="29" spans="1:11" s="164" customFormat="1" ht="23.25" customHeight="1">
      <c r="A29" s="305"/>
      <c r="B29" s="306" t="s">
        <v>201</v>
      </c>
      <c r="C29" s="307"/>
      <c r="D29" s="308"/>
      <c r="E29" s="309">
        <f>E30</f>
        <v>1</v>
      </c>
      <c r="F29" s="310"/>
      <c r="G29" s="356"/>
      <c r="H29" s="310"/>
      <c r="I29" s="439"/>
      <c r="J29" s="370"/>
      <c r="K29" s="375"/>
    </row>
    <row r="30" spans="1:11" s="164" customFormat="1" ht="52.5" customHeight="1">
      <c r="A30" s="158">
        <f>A28+1</f>
        <v>14</v>
      </c>
      <c r="B30" s="159" t="s">
        <v>436</v>
      </c>
      <c r="C30" s="160" t="s">
        <v>449</v>
      </c>
      <c r="D30" s="160" t="s">
        <v>445</v>
      </c>
      <c r="E30" s="161">
        <v>1</v>
      </c>
      <c r="F30" s="162" t="s">
        <v>486</v>
      </c>
      <c r="G30" s="356" t="s">
        <v>564</v>
      </c>
      <c r="H30" s="162" t="s">
        <v>531</v>
      </c>
      <c r="I30" s="162"/>
      <c r="J30" s="163"/>
      <c r="K30" s="375"/>
    </row>
    <row r="31" spans="1:11" s="164" customFormat="1" ht="22.5" customHeight="1">
      <c r="A31" s="300"/>
      <c r="B31" s="301" t="s">
        <v>50</v>
      </c>
      <c r="C31" s="302"/>
      <c r="D31" s="302"/>
      <c r="E31" s="303">
        <f>E32+E33</f>
        <v>17</v>
      </c>
      <c r="F31" s="162"/>
      <c r="G31" s="356"/>
      <c r="H31" s="162"/>
      <c r="I31" s="304"/>
      <c r="J31" s="163"/>
      <c r="K31" s="375"/>
    </row>
    <row r="32" spans="1:11" s="181" customFormat="1" ht="63" customHeight="1">
      <c r="A32" s="158">
        <f>A30+1</f>
        <v>15</v>
      </c>
      <c r="B32" s="371" t="s">
        <v>566</v>
      </c>
      <c r="C32" s="160" t="s">
        <v>448</v>
      </c>
      <c r="D32" s="160" t="s">
        <v>447</v>
      </c>
      <c r="E32" s="161">
        <v>0.7</v>
      </c>
      <c r="F32" s="162" t="s">
        <v>486</v>
      </c>
      <c r="G32" s="356" t="s">
        <v>565</v>
      </c>
      <c r="H32" s="162" t="s">
        <v>531</v>
      </c>
      <c r="I32" s="162"/>
      <c r="J32" s="205"/>
      <c r="K32" s="180"/>
    </row>
    <row r="33" spans="1:11" ht="42" customHeight="1">
      <c r="A33" s="158">
        <f>A32+1</f>
        <v>16</v>
      </c>
      <c r="B33" s="159" t="s">
        <v>438</v>
      </c>
      <c r="C33" s="160" t="s">
        <v>448</v>
      </c>
      <c r="D33" s="160" t="s">
        <v>166</v>
      </c>
      <c r="E33" s="161">
        <v>16.3</v>
      </c>
      <c r="F33" s="162" t="s">
        <v>486</v>
      </c>
      <c r="G33" s="356" t="s">
        <v>567</v>
      </c>
      <c r="H33" s="162" t="s">
        <v>531</v>
      </c>
      <c r="I33" s="162"/>
      <c r="J33" s="205"/>
      <c r="K33" s="167"/>
    </row>
    <row r="34" spans="1:11" s="164" customFormat="1" ht="27" customHeight="1">
      <c r="A34" s="300" t="s">
        <v>47</v>
      </c>
      <c r="B34" s="170" t="s">
        <v>453</v>
      </c>
      <c r="C34" s="312"/>
      <c r="D34" s="312"/>
      <c r="E34" s="313">
        <f>E35</f>
        <v>3.75</v>
      </c>
      <c r="F34" s="329"/>
      <c r="G34" s="356"/>
      <c r="H34" s="329"/>
      <c r="I34" s="302"/>
      <c r="J34" s="377"/>
      <c r="K34" s="375"/>
    </row>
    <row r="35" spans="1:14" s="171" customFormat="1" ht="27" customHeight="1">
      <c r="A35" s="170"/>
      <c r="B35" s="315" t="s">
        <v>15</v>
      </c>
      <c r="C35" s="169"/>
      <c r="D35" s="440"/>
      <c r="E35" s="317">
        <f>SUM(E36:E36)</f>
        <v>3.75</v>
      </c>
      <c r="F35" s="170"/>
      <c r="G35" s="356"/>
      <c r="H35" s="170"/>
      <c r="I35" s="170"/>
      <c r="J35" s="318"/>
      <c r="K35" s="319"/>
      <c r="L35" s="441"/>
      <c r="M35" s="441"/>
      <c r="N35" s="377"/>
    </row>
    <row r="36" spans="1:14" s="171" customFormat="1" ht="68.25" customHeight="1">
      <c r="A36" s="2">
        <v>17</v>
      </c>
      <c r="B36" s="192" t="s">
        <v>454</v>
      </c>
      <c r="C36" s="169" t="s">
        <v>32</v>
      </c>
      <c r="D36" s="316" t="s">
        <v>455</v>
      </c>
      <c r="E36" s="357">
        <v>3.75</v>
      </c>
      <c r="F36" s="162" t="s">
        <v>486</v>
      </c>
      <c r="G36" s="356" t="s">
        <v>568</v>
      </c>
      <c r="H36" s="162" t="s">
        <v>531</v>
      </c>
      <c r="I36" s="170"/>
      <c r="J36" s="318"/>
      <c r="K36" s="319"/>
      <c r="L36" s="204"/>
      <c r="M36" s="376"/>
      <c r="N36" s="377"/>
    </row>
    <row r="37" spans="1:11" s="164" customFormat="1" ht="24" customHeight="1">
      <c r="A37" s="322" t="s">
        <v>48</v>
      </c>
      <c r="B37" s="323" t="s">
        <v>271</v>
      </c>
      <c r="C37" s="323"/>
      <c r="D37" s="304"/>
      <c r="E37" s="326">
        <f>E38+E40+E45+E48+E50+E57+E59+E62+E66</f>
        <v>146.84999999999997</v>
      </c>
      <c r="F37" s="304"/>
      <c r="G37" s="356"/>
      <c r="H37" s="304"/>
      <c r="I37" s="302"/>
      <c r="J37" s="377"/>
      <c r="K37" s="375"/>
    </row>
    <row r="38" spans="1:45" s="348" customFormat="1" ht="21.75" customHeight="1">
      <c r="A38" s="442"/>
      <c r="B38" s="443" t="s">
        <v>247</v>
      </c>
      <c r="C38" s="444"/>
      <c r="D38" s="442"/>
      <c r="E38" s="445">
        <f>E39</f>
        <v>10</v>
      </c>
      <c r="F38" s="444"/>
      <c r="G38" s="356"/>
      <c r="H38" s="444"/>
      <c r="I38" s="444"/>
      <c r="J38" s="321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</row>
    <row r="39" spans="1:45" ht="117.75" customHeight="1">
      <c r="A39" s="46">
        <v>18</v>
      </c>
      <c r="B39" s="192" t="s">
        <v>263</v>
      </c>
      <c r="C39" s="46" t="s">
        <v>264</v>
      </c>
      <c r="D39" s="46" t="s">
        <v>326</v>
      </c>
      <c r="E39" s="339">
        <v>10</v>
      </c>
      <c r="F39" s="46" t="s">
        <v>485</v>
      </c>
      <c r="G39" s="356" t="s">
        <v>639</v>
      </c>
      <c r="H39" s="162" t="s">
        <v>531</v>
      </c>
      <c r="I39" s="363"/>
      <c r="J39" s="318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</row>
    <row r="40" spans="1:45" s="348" customFormat="1" ht="21.75" customHeight="1">
      <c r="A40" s="444"/>
      <c r="B40" s="446" t="s">
        <v>347</v>
      </c>
      <c r="C40" s="419"/>
      <c r="D40" s="442"/>
      <c r="E40" s="445">
        <f>E41+E42+E43+E44</f>
        <v>58.38</v>
      </c>
      <c r="F40" s="419"/>
      <c r="G40" s="356"/>
      <c r="H40" s="419"/>
      <c r="I40" s="442"/>
      <c r="J40" s="447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</row>
    <row r="41" spans="1:45" s="186" customFormat="1" ht="45" customHeight="1">
      <c r="A41" s="46">
        <f>A39+1</f>
        <v>19</v>
      </c>
      <c r="B41" s="159" t="s">
        <v>266</v>
      </c>
      <c r="C41" s="46" t="s">
        <v>265</v>
      </c>
      <c r="D41" s="46" t="s">
        <v>489</v>
      </c>
      <c r="E41" s="339">
        <v>57.57</v>
      </c>
      <c r="F41" s="162" t="s">
        <v>486</v>
      </c>
      <c r="G41" s="356" t="s">
        <v>569</v>
      </c>
      <c r="H41" s="162" t="s">
        <v>531</v>
      </c>
      <c r="I41" s="363"/>
      <c r="J41" s="378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</row>
    <row r="42" spans="1:45" s="186" customFormat="1" ht="70.5" customHeight="1">
      <c r="A42" s="46">
        <f>A41+1</f>
        <v>20</v>
      </c>
      <c r="B42" s="159" t="s">
        <v>267</v>
      </c>
      <c r="C42" s="46" t="s">
        <v>268</v>
      </c>
      <c r="D42" s="46" t="s">
        <v>328</v>
      </c>
      <c r="E42" s="339">
        <v>0.15</v>
      </c>
      <c r="F42" s="162" t="s">
        <v>486</v>
      </c>
      <c r="G42" s="356" t="s">
        <v>570</v>
      </c>
      <c r="H42" s="162" t="s">
        <v>531</v>
      </c>
      <c r="I42" s="363"/>
      <c r="J42" s="378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</row>
    <row r="43" spans="1:45" s="186" customFormat="1" ht="73.5" customHeight="1">
      <c r="A43" s="46">
        <f>A42+1</f>
        <v>21</v>
      </c>
      <c r="B43" s="159" t="s">
        <v>269</v>
      </c>
      <c r="C43" s="46" t="s">
        <v>268</v>
      </c>
      <c r="D43" s="46" t="s">
        <v>329</v>
      </c>
      <c r="E43" s="379">
        <v>0.07</v>
      </c>
      <c r="F43" s="162" t="s">
        <v>486</v>
      </c>
      <c r="G43" s="356" t="s">
        <v>534</v>
      </c>
      <c r="H43" s="162" t="s">
        <v>531</v>
      </c>
      <c r="I43" s="363"/>
      <c r="J43" s="378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</row>
    <row r="44" spans="1:45" s="186" customFormat="1" ht="48.75" customHeight="1">
      <c r="A44" s="46">
        <f>A43+1</f>
        <v>22</v>
      </c>
      <c r="B44" s="159" t="s">
        <v>270</v>
      </c>
      <c r="C44" s="46" t="s">
        <v>265</v>
      </c>
      <c r="D44" s="46" t="s">
        <v>330</v>
      </c>
      <c r="E44" s="379">
        <v>0.59</v>
      </c>
      <c r="F44" s="162" t="s">
        <v>486</v>
      </c>
      <c r="G44" s="356" t="s">
        <v>571</v>
      </c>
      <c r="H44" s="162" t="s">
        <v>531</v>
      </c>
      <c r="I44" s="363"/>
      <c r="J44" s="378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</row>
    <row r="45" spans="1:45" s="186" customFormat="1" ht="24" customHeight="1">
      <c r="A45" s="177"/>
      <c r="B45" s="341" t="s">
        <v>20</v>
      </c>
      <c r="C45" s="329"/>
      <c r="D45" s="170"/>
      <c r="E45" s="330">
        <f>E46+E47</f>
        <v>2.13</v>
      </c>
      <c r="F45" s="343"/>
      <c r="G45" s="356"/>
      <c r="H45" s="343"/>
      <c r="I45" s="329"/>
      <c r="J45" s="378"/>
      <c r="K45" s="184"/>
      <c r="L45" s="184"/>
      <c r="M45" s="184"/>
      <c r="N45" s="184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</row>
    <row r="46" spans="1:45" s="352" customFormat="1" ht="93.75" customHeight="1">
      <c r="A46" s="177">
        <f>A44+1</f>
        <v>23</v>
      </c>
      <c r="B46" s="192" t="s">
        <v>272</v>
      </c>
      <c r="C46" s="380" t="s">
        <v>26</v>
      </c>
      <c r="D46" s="166" t="s">
        <v>112</v>
      </c>
      <c r="E46" s="381">
        <v>0.73</v>
      </c>
      <c r="F46" s="162" t="s">
        <v>486</v>
      </c>
      <c r="G46" s="356" t="s">
        <v>572</v>
      </c>
      <c r="H46" s="162" t="s">
        <v>531</v>
      </c>
      <c r="I46" s="363"/>
      <c r="J46" s="378"/>
      <c r="K46" s="167"/>
      <c r="L46" s="167"/>
      <c r="M46" s="167"/>
      <c r="N46" s="167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</row>
    <row r="47" spans="1:45" ht="48.75" customHeight="1">
      <c r="A47" s="177">
        <f>A46+1</f>
        <v>24</v>
      </c>
      <c r="B47" s="192" t="s">
        <v>273</v>
      </c>
      <c r="C47" s="380" t="s">
        <v>26</v>
      </c>
      <c r="D47" s="166" t="s">
        <v>326</v>
      </c>
      <c r="E47" s="381">
        <v>1.4</v>
      </c>
      <c r="F47" s="162" t="s">
        <v>486</v>
      </c>
      <c r="G47" s="356" t="s">
        <v>573</v>
      </c>
      <c r="H47" s="162" t="s">
        <v>531</v>
      </c>
      <c r="I47" s="363"/>
      <c r="J47" s="378"/>
      <c r="K47" s="185"/>
      <c r="L47" s="185"/>
      <c r="M47" s="185"/>
      <c r="N47" s="185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</row>
    <row r="48" spans="1:45" s="186" customFormat="1" ht="25.5" customHeight="1">
      <c r="A48" s="177"/>
      <c r="B48" s="341" t="s">
        <v>261</v>
      </c>
      <c r="C48" s="343"/>
      <c r="D48" s="343"/>
      <c r="E48" s="330">
        <f>E49</f>
        <v>0.03</v>
      </c>
      <c r="F48" s="343"/>
      <c r="G48" s="356"/>
      <c r="H48" s="343"/>
      <c r="I48" s="343"/>
      <c r="J48" s="378"/>
      <c r="K48" s="196"/>
      <c r="L48" s="196"/>
      <c r="M48" s="196"/>
      <c r="N48" s="196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</row>
    <row r="49" spans="1:45" s="337" customFormat="1" ht="69.75" customHeight="1">
      <c r="A49" s="177">
        <f>A47+1</f>
        <v>25</v>
      </c>
      <c r="B49" s="192" t="s">
        <v>274</v>
      </c>
      <c r="C49" s="46" t="s">
        <v>275</v>
      </c>
      <c r="D49" s="363" t="s">
        <v>112</v>
      </c>
      <c r="E49" s="173">
        <v>0.03</v>
      </c>
      <c r="F49" s="162" t="s">
        <v>486</v>
      </c>
      <c r="G49" s="356" t="s">
        <v>563</v>
      </c>
      <c r="H49" s="162" t="s">
        <v>532</v>
      </c>
      <c r="I49" s="363"/>
      <c r="J49" s="382"/>
      <c r="K49" s="185"/>
      <c r="L49" s="185"/>
      <c r="M49" s="185"/>
      <c r="N49" s="185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</row>
    <row r="50" spans="1:41" s="186" customFormat="1" ht="27" customHeight="1">
      <c r="A50" s="329"/>
      <c r="B50" s="315" t="s">
        <v>100</v>
      </c>
      <c r="C50" s="448"/>
      <c r="D50" s="448"/>
      <c r="E50" s="333">
        <f>E51+E52+E53+E54+E55+E56</f>
        <v>2.71</v>
      </c>
      <c r="F50" s="170"/>
      <c r="G50" s="356"/>
      <c r="H50" s="170"/>
      <c r="I50" s="170"/>
      <c r="J50" s="382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</row>
    <row r="51" spans="1:41" s="186" customFormat="1" ht="78" customHeight="1">
      <c r="A51" s="177">
        <f>A49+1</f>
        <v>26</v>
      </c>
      <c r="B51" s="159" t="s">
        <v>276</v>
      </c>
      <c r="C51" s="46" t="s">
        <v>268</v>
      </c>
      <c r="D51" s="46" t="s">
        <v>331</v>
      </c>
      <c r="E51" s="173">
        <v>0.83</v>
      </c>
      <c r="F51" s="162" t="s">
        <v>486</v>
      </c>
      <c r="G51" s="356" t="s">
        <v>574</v>
      </c>
      <c r="H51" s="162" t="s">
        <v>531</v>
      </c>
      <c r="I51" s="363"/>
      <c r="J51" s="382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</row>
    <row r="52" spans="1:41" s="186" customFormat="1" ht="48.75" customHeight="1">
      <c r="A52" s="177">
        <f>A51+1</f>
        <v>27</v>
      </c>
      <c r="B52" s="159" t="s">
        <v>277</v>
      </c>
      <c r="C52" s="46" t="s">
        <v>268</v>
      </c>
      <c r="D52" s="46" t="s">
        <v>330</v>
      </c>
      <c r="E52" s="173">
        <v>0.64</v>
      </c>
      <c r="F52" s="162" t="s">
        <v>486</v>
      </c>
      <c r="G52" s="356" t="s">
        <v>575</v>
      </c>
      <c r="H52" s="162" t="s">
        <v>531</v>
      </c>
      <c r="I52" s="363"/>
      <c r="J52" s="382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</row>
    <row r="53" spans="1:41" s="186" customFormat="1" ht="48.75" customHeight="1">
      <c r="A53" s="177">
        <f>A52+1</f>
        <v>28</v>
      </c>
      <c r="B53" s="159" t="s">
        <v>278</v>
      </c>
      <c r="C53" s="46" t="s">
        <v>268</v>
      </c>
      <c r="D53" s="46" t="s">
        <v>112</v>
      </c>
      <c r="E53" s="173">
        <v>0.4</v>
      </c>
      <c r="F53" s="162" t="s">
        <v>486</v>
      </c>
      <c r="G53" s="356" t="s">
        <v>576</v>
      </c>
      <c r="H53" s="162" t="s">
        <v>531</v>
      </c>
      <c r="I53" s="363"/>
      <c r="J53" s="382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</row>
    <row r="54" spans="1:41" s="186" customFormat="1" ht="48.75" customHeight="1">
      <c r="A54" s="177">
        <f>A53+1</f>
        <v>29</v>
      </c>
      <c r="B54" s="383" t="s">
        <v>279</v>
      </c>
      <c r="C54" s="46" t="s">
        <v>268</v>
      </c>
      <c r="D54" s="46" t="s">
        <v>330</v>
      </c>
      <c r="E54" s="173">
        <v>0.68</v>
      </c>
      <c r="F54" s="162" t="s">
        <v>486</v>
      </c>
      <c r="G54" s="356" t="s">
        <v>577</v>
      </c>
      <c r="H54" s="162" t="s">
        <v>531</v>
      </c>
      <c r="I54" s="363"/>
      <c r="J54" s="382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</row>
    <row r="55" spans="1:41" s="186" customFormat="1" ht="48.75" customHeight="1">
      <c r="A55" s="177">
        <f>A54+1</f>
        <v>30</v>
      </c>
      <c r="B55" s="383" t="s">
        <v>280</v>
      </c>
      <c r="C55" s="46" t="s">
        <v>268</v>
      </c>
      <c r="D55" s="46" t="s">
        <v>330</v>
      </c>
      <c r="E55" s="173">
        <v>0.13</v>
      </c>
      <c r="F55" s="162" t="s">
        <v>486</v>
      </c>
      <c r="G55" s="356" t="s">
        <v>578</v>
      </c>
      <c r="H55" s="162" t="s">
        <v>531</v>
      </c>
      <c r="I55" s="363"/>
      <c r="J55" s="378"/>
      <c r="K55" s="167"/>
      <c r="L55" s="167"/>
      <c r="M55" s="167"/>
      <c r="N55" s="167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</row>
    <row r="56" spans="1:45" ht="48.75" customHeight="1">
      <c r="A56" s="177">
        <f>A55+1</f>
        <v>31</v>
      </c>
      <c r="B56" s="159" t="s">
        <v>281</v>
      </c>
      <c r="C56" s="46" t="s">
        <v>268</v>
      </c>
      <c r="D56" s="46" t="s">
        <v>330</v>
      </c>
      <c r="E56" s="173">
        <v>0.03</v>
      </c>
      <c r="F56" s="162" t="s">
        <v>486</v>
      </c>
      <c r="G56" s="356" t="s">
        <v>579</v>
      </c>
      <c r="H56" s="162" t="s">
        <v>531</v>
      </c>
      <c r="I56" s="363"/>
      <c r="J56" s="378"/>
      <c r="K56" s="200"/>
      <c r="L56" s="200"/>
      <c r="M56" s="200"/>
      <c r="N56" s="200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</row>
    <row r="57" spans="1:45" s="348" customFormat="1" ht="24.75" customHeight="1">
      <c r="A57" s="177"/>
      <c r="B57" s="315" t="s">
        <v>282</v>
      </c>
      <c r="C57" s="428"/>
      <c r="D57" s="170"/>
      <c r="E57" s="333">
        <f>E58</f>
        <v>35.12</v>
      </c>
      <c r="F57" s="170"/>
      <c r="G57" s="356"/>
      <c r="H57" s="170"/>
      <c r="I57" s="170"/>
      <c r="J57" s="378"/>
      <c r="K57" s="375"/>
      <c r="L57" s="375"/>
      <c r="M57" s="375"/>
      <c r="N57" s="375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</row>
    <row r="58" spans="1:45" s="328" customFormat="1" ht="80.25" customHeight="1">
      <c r="A58" s="177">
        <f>A56+1</f>
        <v>32</v>
      </c>
      <c r="B58" s="192" t="s">
        <v>283</v>
      </c>
      <c r="C58" s="363" t="s">
        <v>284</v>
      </c>
      <c r="D58" s="363" t="s">
        <v>332</v>
      </c>
      <c r="E58" s="339">
        <v>35.12</v>
      </c>
      <c r="F58" s="384" t="s">
        <v>305</v>
      </c>
      <c r="G58" s="356" t="s">
        <v>580</v>
      </c>
      <c r="H58" s="162" t="s">
        <v>532</v>
      </c>
      <c r="I58" s="363"/>
      <c r="J58" s="378"/>
      <c r="K58" s="385"/>
      <c r="L58" s="385"/>
      <c r="M58" s="385"/>
      <c r="N58" s="38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  <c r="AE58" s="375"/>
      <c r="AF58" s="375"/>
      <c r="AG58" s="375"/>
      <c r="AH58" s="375"/>
      <c r="AI58" s="375"/>
      <c r="AJ58" s="375"/>
      <c r="AK58" s="375"/>
      <c r="AL58" s="375"/>
      <c r="AM58" s="375"/>
      <c r="AN58" s="375"/>
      <c r="AO58" s="375"/>
      <c r="AP58" s="375"/>
      <c r="AQ58" s="375"/>
      <c r="AR58" s="375"/>
      <c r="AS58" s="375"/>
    </row>
    <row r="59" spans="1:45" s="397" customFormat="1" ht="27.75" customHeight="1">
      <c r="A59" s="329"/>
      <c r="B59" s="315" t="s">
        <v>252</v>
      </c>
      <c r="C59" s="449"/>
      <c r="D59" s="428"/>
      <c r="E59" s="330">
        <f>E60+E61</f>
        <v>5.45</v>
      </c>
      <c r="F59" s="170"/>
      <c r="G59" s="356"/>
      <c r="H59" s="170"/>
      <c r="I59" s="170"/>
      <c r="J59" s="378"/>
      <c r="K59" s="196"/>
      <c r="L59" s="196"/>
      <c r="M59" s="196"/>
      <c r="N59" s="196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5"/>
      <c r="AJ59" s="385"/>
      <c r="AK59" s="385"/>
      <c r="AL59" s="385"/>
      <c r="AM59" s="385"/>
      <c r="AN59" s="385"/>
      <c r="AO59" s="385"/>
      <c r="AP59" s="385"/>
      <c r="AQ59" s="385"/>
      <c r="AR59" s="385"/>
      <c r="AS59" s="385"/>
    </row>
    <row r="60" spans="1:45" s="195" customFormat="1" ht="48.75" customHeight="1">
      <c r="A60" s="177">
        <f>A58+1</f>
        <v>33</v>
      </c>
      <c r="B60" s="192" t="s">
        <v>285</v>
      </c>
      <c r="C60" s="363" t="s">
        <v>286</v>
      </c>
      <c r="D60" s="363" t="s">
        <v>331</v>
      </c>
      <c r="E60" s="339">
        <v>1.6</v>
      </c>
      <c r="F60" s="162" t="s">
        <v>486</v>
      </c>
      <c r="G60" s="356" t="s">
        <v>581</v>
      </c>
      <c r="H60" s="162" t="s">
        <v>531</v>
      </c>
      <c r="I60" s="363"/>
      <c r="J60" s="378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</row>
    <row r="61" spans="1:45" s="337" customFormat="1" ht="48.75" customHeight="1">
      <c r="A61" s="177">
        <f>A60+1</f>
        <v>34</v>
      </c>
      <c r="B61" s="159" t="s">
        <v>287</v>
      </c>
      <c r="C61" s="46" t="s">
        <v>288</v>
      </c>
      <c r="D61" s="356" t="s">
        <v>331</v>
      </c>
      <c r="E61" s="339">
        <v>3.85</v>
      </c>
      <c r="F61" s="162" t="s">
        <v>486</v>
      </c>
      <c r="G61" s="356" t="s">
        <v>582</v>
      </c>
      <c r="H61" s="162" t="s">
        <v>531</v>
      </c>
      <c r="I61" s="363"/>
      <c r="J61" s="378"/>
      <c r="K61" s="184"/>
      <c r="L61" s="184"/>
      <c r="M61" s="184"/>
      <c r="N61" s="184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</row>
    <row r="62" spans="1:45" s="352" customFormat="1" ht="27.75" customHeight="1">
      <c r="A62" s="177"/>
      <c r="B62" s="450" t="s">
        <v>296</v>
      </c>
      <c r="C62" s="451"/>
      <c r="D62" s="451"/>
      <c r="E62" s="330">
        <f>E63+E64+E65</f>
        <v>0.6699999999999999</v>
      </c>
      <c r="F62" s="452"/>
      <c r="G62" s="356"/>
      <c r="H62" s="452"/>
      <c r="I62" s="343"/>
      <c r="J62" s="378"/>
      <c r="K62" s="167"/>
      <c r="L62" s="167"/>
      <c r="M62" s="167"/>
      <c r="N62" s="167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</row>
    <row r="63" spans="1:45" ht="48.75" customHeight="1">
      <c r="A63" s="175">
        <f>A61+1</f>
        <v>35</v>
      </c>
      <c r="B63" s="386" t="s">
        <v>289</v>
      </c>
      <c r="C63" s="363" t="s">
        <v>290</v>
      </c>
      <c r="D63" s="363" t="s">
        <v>333</v>
      </c>
      <c r="E63" s="173">
        <v>0.05</v>
      </c>
      <c r="F63" s="162" t="s">
        <v>486</v>
      </c>
      <c r="G63" s="356" t="s">
        <v>583</v>
      </c>
      <c r="H63" s="162" t="s">
        <v>531</v>
      </c>
      <c r="I63" s="363"/>
      <c r="J63" s="382"/>
      <c r="K63" s="185"/>
      <c r="L63" s="185"/>
      <c r="M63" s="185"/>
      <c r="N63" s="185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</row>
    <row r="64" spans="1:41" s="186" customFormat="1" ht="48.75" customHeight="1">
      <c r="A64" s="175">
        <f>A63+1</f>
        <v>36</v>
      </c>
      <c r="B64" s="159" t="s">
        <v>291</v>
      </c>
      <c r="C64" s="46" t="s">
        <v>288</v>
      </c>
      <c r="D64" s="356" t="s">
        <v>327</v>
      </c>
      <c r="E64" s="339">
        <v>0.12</v>
      </c>
      <c r="F64" s="162" t="s">
        <v>486</v>
      </c>
      <c r="G64" s="356" t="s">
        <v>584</v>
      </c>
      <c r="H64" s="162" t="s">
        <v>531</v>
      </c>
      <c r="I64" s="363"/>
      <c r="J64" s="382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</row>
    <row r="65" spans="1:41" s="186" customFormat="1" ht="48.75" customHeight="1">
      <c r="A65" s="175">
        <f>A64+1</f>
        <v>37</v>
      </c>
      <c r="B65" s="159" t="s">
        <v>292</v>
      </c>
      <c r="C65" s="177" t="s">
        <v>293</v>
      </c>
      <c r="D65" s="46" t="s">
        <v>327</v>
      </c>
      <c r="E65" s="173">
        <v>0.5</v>
      </c>
      <c r="F65" s="162" t="s">
        <v>486</v>
      </c>
      <c r="G65" s="356" t="s">
        <v>585</v>
      </c>
      <c r="H65" s="162" t="s">
        <v>531</v>
      </c>
      <c r="I65" s="363"/>
      <c r="J65" s="382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</row>
    <row r="66" spans="1:45" s="186" customFormat="1" ht="27.75" customHeight="1">
      <c r="A66" s="170"/>
      <c r="B66" s="315" t="s">
        <v>255</v>
      </c>
      <c r="C66" s="453"/>
      <c r="D66" s="453"/>
      <c r="E66" s="330">
        <f>E67</f>
        <v>32.36</v>
      </c>
      <c r="F66" s="329"/>
      <c r="G66" s="356"/>
      <c r="H66" s="329"/>
      <c r="I66" s="454"/>
      <c r="J66" s="382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</row>
    <row r="67" spans="1:45" s="186" customFormat="1" ht="57" customHeight="1">
      <c r="A67" s="175">
        <f>A65+1</f>
        <v>38</v>
      </c>
      <c r="B67" s="159" t="s">
        <v>294</v>
      </c>
      <c r="C67" s="46" t="s">
        <v>295</v>
      </c>
      <c r="D67" s="46" t="s">
        <v>334</v>
      </c>
      <c r="E67" s="173">
        <v>32.36</v>
      </c>
      <c r="F67" s="162" t="s">
        <v>486</v>
      </c>
      <c r="G67" s="356" t="s">
        <v>586</v>
      </c>
      <c r="H67" s="162" t="s">
        <v>531</v>
      </c>
      <c r="I67" s="363"/>
      <c r="J67" s="382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</row>
    <row r="68" spans="1:11" s="164" customFormat="1" ht="36" customHeight="1">
      <c r="A68" s="322" t="s">
        <v>49</v>
      </c>
      <c r="B68" s="323" t="s">
        <v>258</v>
      </c>
      <c r="C68" s="323"/>
      <c r="D68" s="304"/>
      <c r="E68" s="326">
        <f>E69+E71+E73+E79+++E81</f>
        <v>20.690000000000005</v>
      </c>
      <c r="F68" s="304"/>
      <c r="G68" s="356"/>
      <c r="H68" s="304"/>
      <c r="I68" s="302"/>
      <c r="J68" s="387"/>
      <c r="K68" s="375"/>
    </row>
    <row r="69" spans="1:11" s="181" customFormat="1" ht="29.25" customHeight="1">
      <c r="A69" s="429"/>
      <c r="B69" s="455" t="s">
        <v>15</v>
      </c>
      <c r="C69" s="430"/>
      <c r="D69" s="430"/>
      <c r="E69" s="456">
        <f>E70</f>
        <v>8.14</v>
      </c>
      <c r="F69" s="430"/>
      <c r="G69" s="356"/>
      <c r="H69" s="430"/>
      <c r="I69" s="430"/>
      <c r="J69" s="388"/>
      <c r="K69" s="180"/>
    </row>
    <row r="70" spans="1:11" s="164" customFormat="1" ht="66" customHeight="1">
      <c r="A70" s="172">
        <v>39</v>
      </c>
      <c r="B70" s="57" t="s">
        <v>243</v>
      </c>
      <c r="C70" s="46" t="s">
        <v>244</v>
      </c>
      <c r="D70" s="46" t="s">
        <v>335</v>
      </c>
      <c r="E70" s="339">
        <v>8.14</v>
      </c>
      <c r="F70" s="162" t="s">
        <v>486</v>
      </c>
      <c r="G70" s="356" t="s">
        <v>587</v>
      </c>
      <c r="H70" s="162" t="s">
        <v>531</v>
      </c>
      <c r="I70" s="363"/>
      <c r="J70" s="387"/>
      <c r="K70" s="375"/>
    </row>
    <row r="71" spans="1:11" s="181" customFormat="1" ht="25.5" customHeight="1">
      <c r="A71" s="305"/>
      <c r="B71" s="455" t="s">
        <v>245</v>
      </c>
      <c r="C71" s="307"/>
      <c r="D71" s="307"/>
      <c r="E71" s="457">
        <f>E72</f>
        <v>0.13</v>
      </c>
      <c r="F71" s="307"/>
      <c r="G71" s="356"/>
      <c r="H71" s="307"/>
      <c r="I71" s="307"/>
      <c r="J71" s="388"/>
      <c r="K71" s="180"/>
    </row>
    <row r="72" spans="1:11" ht="80.25" customHeight="1">
      <c r="A72" s="366">
        <f>A70+1</f>
        <v>40</v>
      </c>
      <c r="B72" s="57" t="s">
        <v>246</v>
      </c>
      <c r="C72" s="46" t="s">
        <v>337</v>
      </c>
      <c r="D72" s="46" t="s">
        <v>336</v>
      </c>
      <c r="E72" s="339">
        <v>0.13</v>
      </c>
      <c r="F72" s="162" t="s">
        <v>486</v>
      </c>
      <c r="G72" s="356" t="s">
        <v>588</v>
      </c>
      <c r="H72" s="162" t="s">
        <v>531</v>
      </c>
      <c r="I72" s="363"/>
      <c r="J72" s="382"/>
      <c r="K72" s="167"/>
    </row>
    <row r="73" spans="1:11" s="181" customFormat="1" ht="24" customHeight="1">
      <c r="A73" s="305"/>
      <c r="B73" s="455" t="s">
        <v>15</v>
      </c>
      <c r="C73" s="307"/>
      <c r="D73" s="307"/>
      <c r="E73" s="457">
        <f>E74</f>
        <v>8.14</v>
      </c>
      <c r="F73" s="307"/>
      <c r="G73" s="356"/>
      <c r="H73" s="307"/>
      <c r="I73" s="307"/>
      <c r="J73" s="388"/>
      <c r="K73" s="180"/>
    </row>
    <row r="74" spans="1:11" ht="114.75" customHeight="1">
      <c r="A74" s="366">
        <f>A72+1</f>
        <v>41</v>
      </c>
      <c r="B74" s="57" t="s">
        <v>623</v>
      </c>
      <c r="C74" s="46" t="s">
        <v>244</v>
      </c>
      <c r="D74" s="46" t="s">
        <v>419</v>
      </c>
      <c r="E74" s="339">
        <v>8.14</v>
      </c>
      <c r="F74" s="162" t="s">
        <v>486</v>
      </c>
      <c r="G74" s="356" t="s">
        <v>624</v>
      </c>
      <c r="H74" s="162" t="s">
        <v>531</v>
      </c>
      <c r="I74" s="363"/>
      <c r="J74" s="382"/>
      <c r="K74" s="167"/>
    </row>
    <row r="75" spans="1:11" s="181" customFormat="1" ht="24" customHeight="1">
      <c r="A75" s="305"/>
      <c r="B75" s="455" t="s">
        <v>20</v>
      </c>
      <c r="C75" s="307"/>
      <c r="D75" s="308"/>
      <c r="E75" s="457">
        <f>E76</f>
        <v>7.15</v>
      </c>
      <c r="F75" s="307"/>
      <c r="G75" s="356"/>
      <c r="H75" s="307"/>
      <c r="I75" s="307"/>
      <c r="J75" s="388"/>
      <c r="K75" s="180"/>
    </row>
    <row r="76" spans="1:11" s="181" customFormat="1" ht="71.25" customHeight="1">
      <c r="A76" s="191">
        <f>A74+1</f>
        <v>42</v>
      </c>
      <c r="B76" s="57" t="s">
        <v>590</v>
      </c>
      <c r="C76" s="46" t="s">
        <v>337</v>
      </c>
      <c r="D76" s="46" t="s">
        <v>323</v>
      </c>
      <c r="E76" s="339">
        <v>7.15</v>
      </c>
      <c r="F76" s="162" t="s">
        <v>486</v>
      </c>
      <c r="G76" s="356" t="s">
        <v>589</v>
      </c>
      <c r="H76" s="162" t="s">
        <v>531</v>
      </c>
      <c r="I76" s="363"/>
      <c r="J76" s="388"/>
      <c r="K76" s="180"/>
    </row>
    <row r="77" spans="1:11" s="181" customFormat="1" ht="21.75" customHeight="1">
      <c r="A77" s="458"/>
      <c r="B77" s="459" t="s">
        <v>250</v>
      </c>
      <c r="C77" s="460"/>
      <c r="D77" s="439"/>
      <c r="E77" s="438">
        <f>E78</f>
        <v>0.13</v>
      </c>
      <c r="F77" s="307"/>
      <c r="G77" s="356"/>
      <c r="H77" s="307"/>
      <c r="I77" s="439"/>
      <c r="J77" s="388"/>
      <c r="K77" s="180"/>
    </row>
    <row r="78" spans="1:11" ht="54.75" customHeight="1">
      <c r="A78" s="175">
        <f>A76+1</f>
        <v>43</v>
      </c>
      <c r="B78" s="176" t="s">
        <v>251</v>
      </c>
      <c r="C78" s="46" t="s">
        <v>337</v>
      </c>
      <c r="D78" s="177" t="s">
        <v>336</v>
      </c>
      <c r="E78" s="173">
        <v>0.13</v>
      </c>
      <c r="F78" s="162" t="s">
        <v>486</v>
      </c>
      <c r="G78" s="356" t="s">
        <v>588</v>
      </c>
      <c r="H78" s="162" t="s">
        <v>531</v>
      </c>
      <c r="I78" s="46"/>
      <c r="J78" s="382"/>
      <c r="K78" s="167"/>
    </row>
    <row r="79" spans="1:11" s="397" customFormat="1" ht="22.5" customHeight="1">
      <c r="A79" s="423"/>
      <c r="B79" s="461" t="s">
        <v>252</v>
      </c>
      <c r="C79" s="462"/>
      <c r="D79" s="462"/>
      <c r="E79" s="463">
        <f>E80</f>
        <v>0.2</v>
      </c>
      <c r="F79" s="462"/>
      <c r="G79" s="356"/>
      <c r="H79" s="462"/>
      <c r="I79" s="464"/>
      <c r="J79" s="396"/>
      <c r="K79" s="385"/>
    </row>
    <row r="80" spans="1:11" ht="72.75" customHeight="1">
      <c r="A80" s="175">
        <f>A78+1</f>
        <v>44</v>
      </c>
      <c r="B80" s="176" t="s">
        <v>253</v>
      </c>
      <c r="C80" s="46" t="s">
        <v>337</v>
      </c>
      <c r="D80" s="177" t="s">
        <v>323</v>
      </c>
      <c r="E80" s="173">
        <v>0.2</v>
      </c>
      <c r="F80" s="162" t="s">
        <v>486</v>
      </c>
      <c r="G80" s="356" t="s">
        <v>591</v>
      </c>
      <c r="H80" s="162" t="s">
        <v>531</v>
      </c>
      <c r="I80" s="46"/>
      <c r="J80" s="382"/>
      <c r="K80" s="167"/>
    </row>
    <row r="81" spans="1:11" s="181" customFormat="1" ht="23.25" customHeight="1">
      <c r="A81" s="423"/>
      <c r="B81" s="461" t="s">
        <v>255</v>
      </c>
      <c r="C81" s="444"/>
      <c r="D81" s="444"/>
      <c r="E81" s="465">
        <f>E82</f>
        <v>4.08</v>
      </c>
      <c r="F81" s="444"/>
      <c r="G81" s="356"/>
      <c r="H81" s="444"/>
      <c r="I81" s="442"/>
      <c r="J81" s="388"/>
      <c r="K81" s="180"/>
    </row>
    <row r="82" spans="1:11" ht="75.75" customHeight="1">
      <c r="A82" s="175">
        <f>A80+1</f>
        <v>45</v>
      </c>
      <c r="B82" s="176" t="s">
        <v>256</v>
      </c>
      <c r="C82" s="46" t="s">
        <v>337</v>
      </c>
      <c r="D82" s="46" t="s">
        <v>421</v>
      </c>
      <c r="E82" s="173">
        <v>4.08</v>
      </c>
      <c r="F82" s="162" t="s">
        <v>486</v>
      </c>
      <c r="G82" s="356" t="s">
        <v>592</v>
      </c>
      <c r="H82" s="162" t="s">
        <v>531</v>
      </c>
      <c r="I82" s="46"/>
      <c r="J82" s="382"/>
      <c r="K82" s="167"/>
    </row>
    <row r="83" spans="1:11" s="164" customFormat="1" ht="29.25" customHeight="1">
      <c r="A83" s="327" t="s">
        <v>481</v>
      </c>
      <c r="B83" s="329" t="s">
        <v>348</v>
      </c>
      <c r="C83" s="170"/>
      <c r="D83" s="329"/>
      <c r="E83" s="330">
        <f>E84+E86+E90+E92+E94+E96+E98</f>
        <v>602.7692</v>
      </c>
      <c r="F83" s="170"/>
      <c r="G83" s="356"/>
      <c r="H83" s="170"/>
      <c r="I83" s="170"/>
      <c r="J83" s="387"/>
      <c r="K83" s="375"/>
    </row>
    <row r="84" spans="1:45" s="348" customFormat="1" ht="27" customHeight="1">
      <c r="A84" s="444"/>
      <c r="B84" s="446" t="s">
        <v>197</v>
      </c>
      <c r="C84" s="423"/>
      <c r="D84" s="423"/>
      <c r="E84" s="465">
        <f>E85</f>
        <v>50</v>
      </c>
      <c r="F84" s="444"/>
      <c r="G84" s="356"/>
      <c r="H84" s="444"/>
      <c r="I84" s="444"/>
      <c r="J84" s="447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</row>
    <row r="85" spans="1:45" s="198" customFormat="1" ht="78" customHeight="1">
      <c r="A85" s="177">
        <v>46</v>
      </c>
      <c r="B85" s="159" t="s">
        <v>406</v>
      </c>
      <c r="C85" s="46" t="s">
        <v>407</v>
      </c>
      <c r="D85" s="46" t="s">
        <v>420</v>
      </c>
      <c r="E85" s="339">
        <v>50</v>
      </c>
      <c r="F85" s="162" t="s">
        <v>486</v>
      </c>
      <c r="G85" s="356" t="s">
        <v>554</v>
      </c>
      <c r="H85" s="162" t="s">
        <v>532</v>
      </c>
      <c r="I85" s="46"/>
      <c r="J85" s="378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</row>
    <row r="86" spans="1:45" s="469" customFormat="1" ht="27.75" customHeight="1">
      <c r="A86" s="444"/>
      <c r="B86" s="443" t="s">
        <v>261</v>
      </c>
      <c r="C86" s="466"/>
      <c r="D86" s="419"/>
      <c r="E86" s="465">
        <f>E87+E88+E89</f>
        <v>2.3182</v>
      </c>
      <c r="F86" s="464"/>
      <c r="G86" s="356"/>
      <c r="H86" s="464"/>
      <c r="I86" s="467"/>
      <c r="J86" s="447"/>
      <c r="K86" s="468"/>
      <c r="L86" s="468"/>
      <c r="M86" s="468"/>
      <c r="N86" s="468"/>
      <c r="O86" s="468"/>
      <c r="P86" s="468"/>
      <c r="Q86" s="468"/>
      <c r="R86" s="468"/>
      <c r="S86" s="468"/>
      <c r="T86" s="468"/>
      <c r="U86" s="468"/>
      <c r="V86" s="468"/>
      <c r="W86" s="468"/>
      <c r="X86" s="468"/>
      <c r="Y86" s="468"/>
      <c r="Z86" s="468"/>
      <c r="AA86" s="468"/>
      <c r="AB86" s="468"/>
      <c r="AC86" s="468"/>
      <c r="AD86" s="468"/>
      <c r="AE86" s="468"/>
      <c r="AF86" s="468"/>
      <c r="AG86" s="468"/>
      <c r="AH86" s="468"/>
      <c r="AI86" s="468"/>
      <c r="AJ86" s="468"/>
      <c r="AK86" s="468"/>
      <c r="AL86" s="468"/>
      <c r="AM86" s="468"/>
      <c r="AN86" s="468"/>
      <c r="AO86" s="468"/>
      <c r="AP86" s="468"/>
      <c r="AQ86" s="468"/>
      <c r="AR86" s="468"/>
      <c r="AS86" s="468"/>
    </row>
    <row r="87" spans="1:45" s="186" customFormat="1" ht="61.5" customHeight="1">
      <c r="A87" s="389">
        <f>A85+1</f>
        <v>47</v>
      </c>
      <c r="B87" s="192" t="s">
        <v>408</v>
      </c>
      <c r="C87" s="46" t="s">
        <v>409</v>
      </c>
      <c r="D87" s="46" t="s">
        <v>419</v>
      </c>
      <c r="E87" s="190">
        <v>1.1982</v>
      </c>
      <c r="F87" s="162" t="s">
        <v>486</v>
      </c>
      <c r="G87" s="356" t="s">
        <v>535</v>
      </c>
      <c r="H87" s="162" t="s">
        <v>532</v>
      </c>
      <c r="I87" s="46"/>
      <c r="J87" s="378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</row>
    <row r="88" spans="1:45" s="186" customFormat="1" ht="52.5" customHeight="1">
      <c r="A88" s="389">
        <f>A87+1</f>
        <v>48</v>
      </c>
      <c r="B88" s="192" t="s">
        <v>410</v>
      </c>
      <c r="C88" s="46" t="s">
        <v>409</v>
      </c>
      <c r="D88" s="46" t="s">
        <v>419</v>
      </c>
      <c r="E88" s="190">
        <v>0.5</v>
      </c>
      <c r="F88" s="162" t="s">
        <v>486</v>
      </c>
      <c r="G88" s="356" t="s">
        <v>535</v>
      </c>
      <c r="H88" s="162" t="s">
        <v>532</v>
      </c>
      <c r="I88" s="46"/>
      <c r="J88" s="378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</row>
    <row r="89" spans="1:45" s="337" customFormat="1" ht="63.75" customHeight="1">
      <c r="A89" s="389">
        <f>A88+1</f>
        <v>49</v>
      </c>
      <c r="B89" s="192" t="s">
        <v>411</v>
      </c>
      <c r="C89" s="46" t="s">
        <v>409</v>
      </c>
      <c r="D89" s="46" t="s">
        <v>350</v>
      </c>
      <c r="E89" s="190">
        <v>0.62</v>
      </c>
      <c r="F89" s="162" t="s">
        <v>486</v>
      </c>
      <c r="G89" s="356" t="s">
        <v>593</v>
      </c>
      <c r="H89" s="162" t="s">
        <v>532</v>
      </c>
      <c r="I89" s="46"/>
      <c r="J89" s="390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</row>
    <row r="90" spans="1:45" s="186" customFormat="1" ht="33" customHeight="1">
      <c r="A90" s="329"/>
      <c r="B90" s="341" t="s">
        <v>201</v>
      </c>
      <c r="C90" s="453"/>
      <c r="D90" s="453"/>
      <c r="E90" s="330">
        <v>0.951</v>
      </c>
      <c r="F90" s="335"/>
      <c r="G90" s="356"/>
      <c r="H90" s="335"/>
      <c r="I90" s="343"/>
      <c r="J90" s="378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</row>
    <row r="91" spans="1:45" s="198" customFormat="1" ht="48" customHeight="1">
      <c r="A91" s="177">
        <f>A89+1</f>
        <v>50</v>
      </c>
      <c r="B91" s="159" t="s">
        <v>412</v>
      </c>
      <c r="C91" s="46" t="s">
        <v>413</v>
      </c>
      <c r="D91" s="46" t="s">
        <v>173</v>
      </c>
      <c r="E91" s="190">
        <v>0.951</v>
      </c>
      <c r="F91" s="162" t="s">
        <v>486</v>
      </c>
      <c r="G91" s="356" t="s">
        <v>594</v>
      </c>
      <c r="H91" s="162" t="s">
        <v>531</v>
      </c>
      <c r="I91" s="46"/>
      <c r="J91" s="378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</row>
    <row r="92" spans="1:45" s="186" customFormat="1" ht="27.75" customHeight="1">
      <c r="A92" s="329"/>
      <c r="B92" s="341" t="s">
        <v>312</v>
      </c>
      <c r="C92" s="453"/>
      <c r="D92" s="470"/>
      <c r="E92" s="330">
        <f>E93</f>
        <v>1.15</v>
      </c>
      <c r="F92" s="46"/>
      <c r="G92" s="356"/>
      <c r="H92" s="46"/>
      <c r="I92" s="343"/>
      <c r="J92" s="378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</row>
    <row r="93" spans="1:45" s="176" customFormat="1" ht="52.5" customHeight="1">
      <c r="A93" s="177">
        <f>A91+1</f>
        <v>51</v>
      </c>
      <c r="B93" s="159" t="s">
        <v>414</v>
      </c>
      <c r="C93" s="356" t="s">
        <v>415</v>
      </c>
      <c r="D93" s="46" t="s">
        <v>418</v>
      </c>
      <c r="E93" s="194">
        <v>1.15</v>
      </c>
      <c r="F93" s="162" t="s">
        <v>486</v>
      </c>
      <c r="G93" s="356" t="s">
        <v>595</v>
      </c>
      <c r="H93" s="162" t="s">
        <v>531</v>
      </c>
      <c r="I93" s="46"/>
      <c r="J93" s="378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</row>
    <row r="94" spans="1:45" s="186" customFormat="1" ht="24" customHeight="1">
      <c r="A94" s="329"/>
      <c r="B94" s="331" t="s">
        <v>231</v>
      </c>
      <c r="C94" s="332"/>
      <c r="D94" s="332"/>
      <c r="E94" s="333">
        <f>E95</f>
        <v>0.05</v>
      </c>
      <c r="F94" s="46"/>
      <c r="G94" s="356"/>
      <c r="H94" s="46"/>
      <c r="I94" s="329"/>
      <c r="J94" s="378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185"/>
    </row>
    <row r="95" spans="1:45" s="181" customFormat="1" ht="108" customHeight="1">
      <c r="A95" s="177">
        <f>A93+1</f>
        <v>52</v>
      </c>
      <c r="B95" s="159" t="s">
        <v>416</v>
      </c>
      <c r="C95" s="46" t="s">
        <v>417</v>
      </c>
      <c r="D95" s="46" t="s">
        <v>173</v>
      </c>
      <c r="E95" s="178">
        <v>0.05</v>
      </c>
      <c r="F95" s="162" t="s">
        <v>486</v>
      </c>
      <c r="G95" s="356" t="s">
        <v>596</v>
      </c>
      <c r="H95" s="162" t="s">
        <v>531</v>
      </c>
      <c r="I95" s="335"/>
      <c r="J95" s="378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</row>
    <row r="96" spans="1:45" s="337" customFormat="1" ht="24" customHeight="1">
      <c r="A96" s="329"/>
      <c r="B96" s="315" t="s">
        <v>526</v>
      </c>
      <c r="C96" s="327"/>
      <c r="D96" s="327"/>
      <c r="E96" s="330">
        <f>E97</f>
        <v>540</v>
      </c>
      <c r="F96" s="329"/>
      <c r="G96" s="356"/>
      <c r="H96" s="329"/>
      <c r="I96" s="46"/>
      <c r="J96" s="318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6"/>
    </row>
    <row r="97" spans="1:45" s="198" customFormat="1" ht="198" customHeight="1">
      <c r="A97" s="177">
        <f>A95+1</f>
        <v>53</v>
      </c>
      <c r="B97" s="159" t="s">
        <v>349</v>
      </c>
      <c r="C97" s="46" t="s">
        <v>517</v>
      </c>
      <c r="D97" s="46" t="s">
        <v>350</v>
      </c>
      <c r="E97" s="339">
        <v>540</v>
      </c>
      <c r="F97" s="46" t="s">
        <v>516</v>
      </c>
      <c r="G97" s="356" t="s">
        <v>597</v>
      </c>
      <c r="H97" s="162" t="s">
        <v>532</v>
      </c>
      <c r="I97" s="46" t="s">
        <v>518</v>
      </c>
      <c r="J97" s="318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5"/>
    </row>
    <row r="98" spans="1:45" s="469" customFormat="1" ht="25.5" customHeight="1">
      <c r="A98" s="444"/>
      <c r="B98" s="443" t="s">
        <v>15</v>
      </c>
      <c r="C98" s="423"/>
      <c r="D98" s="423"/>
      <c r="E98" s="465">
        <f>E99+E100</f>
        <v>8.3</v>
      </c>
      <c r="F98" s="464"/>
      <c r="G98" s="356"/>
      <c r="H98" s="464"/>
      <c r="I98" s="444"/>
      <c r="J98" s="447"/>
      <c r="K98" s="468"/>
      <c r="L98" s="468"/>
      <c r="M98" s="468"/>
      <c r="N98" s="468"/>
      <c r="O98" s="468"/>
      <c r="P98" s="468"/>
      <c r="Q98" s="468"/>
      <c r="R98" s="468"/>
      <c r="S98" s="468"/>
      <c r="T98" s="468"/>
      <c r="U98" s="468"/>
      <c r="V98" s="468"/>
      <c r="W98" s="468"/>
      <c r="X98" s="468"/>
      <c r="Y98" s="468"/>
      <c r="Z98" s="468"/>
      <c r="AA98" s="468"/>
      <c r="AB98" s="468"/>
      <c r="AC98" s="468"/>
      <c r="AD98" s="468"/>
      <c r="AE98" s="468"/>
      <c r="AF98" s="468"/>
      <c r="AG98" s="468"/>
      <c r="AH98" s="468"/>
      <c r="AI98" s="468"/>
      <c r="AJ98" s="468"/>
      <c r="AK98" s="468"/>
      <c r="AL98" s="468"/>
      <c r="AM98" s="468"/>
      <c r="AN98" s="468"/>
      <c r="AO98" s="468"/>
      <c r="AP98" s="468"/>
      <c r="AQ98" s="468"/>
      <c r="AR98" s="468"/>
      <c r="AS98" s="468"/>
    </row>
    <row r="99" spans="1:45" s="186" customFormat="1" ht="50.25" customHeight="1">
      <c r="A99" s="177">
        <f>A97+1</f>
        <v>54</v>
      </c>
      <c r="B99" s="391" t="s">
        <v>640</v>
      </c>
      <c r="C99" s="175" t="s">
        <v>417</v>
      </c>
      <c r="D99" s="46" t="s">
        <v>350</v>
      </c>
      <c r="E99" s="173">
        <v>1</v>
      </c>
      <c r="F99" s="162" t="s">
        <v>486</v>
      </c>
      <c r="G99" s="356" t="s">
        <v>598</v>
      </c>
      <c r="H99" s="162" t="s">
        <v>531</v>
      </c>
      <c r="I99" s="177"/>
      <c r="J99" s="378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185"/>
    </row>
    <row r="100" spans="1:45" s="186" customFormat="1" ht="81.75" customHeight="1">
      <c r="A100" s="177">
        <f>A99+1</f>
        <v>55</v>
      </c>
      <c r="B100" s="391" t="s">
        <v>487</v>
      </c>
      <c r="C100" s="175" t="s">
        <v>417</v>
      </c>
      <c r="D100" s="182" t="s">
        <v>488</v>
      </c>
      <c r="E100" s="173">
        <v>7.3</v>
      </c>
      <c r="F100" s="162" t="s">
        <v>486</v>
      </c>
      <c r="G100" s="356" t="s">
        <v>599</v>
      </c>
      <c r="H100" s="162" t="s">
        <v>531</v>
      </c>
      <c r="I100" s="177"/>
      <c r="J100" s="378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5"/>
    </row>
    <row r="101" spans="1:11" s="164" customFormat="1" ht="25.5" customHeight="1">
      <c r="A101" s="327" t="s">
        <v>118</v>
      </c>
      <c r="B101" s="329" t="s">
        <v>57</v>
      </c>
      <c r="C101" s="329"/>
      <c r="D101" s="329"/>
      <c r="E101" s="330">
        <f>E102+E104</f>
        <v>0.52</v>
      </c>
      <c r="F101" s="170"/>
      <c r="G101" s="356"/>
      <c r="H101" s="170"/>
      <c r="I101" s="170"/>
      <c r="J101" s="387"/>
      <c r="K101" s="375"/>
    </row>
    <row r="102" spans="1:11" s="397" customFormat="1" ht="24" customHeight="1">
      <c r="A102" s="305"/>
      <c r="B102" s="455" t="s">
        <v>231</v>
      </c>
      <c r="C102" s="307"/>
      <c r="D102" s="308"/>
      <c r="E102" s="457">
        <f>E103</f>
        <v>0.34</v>
      </c>
      <c r="F102" s="307"/>
      <c r="G102" s="356"/>
      <c r="H102" s="307"/>
      <c r="I102" s="308"/>
      <c r="J102" s="396"/>
      <c r="K102" s="385"/>
    </row>
    <row r="103" spans="1:11" s="397" customFormat="1" ht="52.5" customHeight="1">
      <c r="A103" s="392">
        <v>56</v>
      </c>
      <c r="B103" s="393" t="s">
        <v>519</v>
      </c>
      <c r="C103" s="394" t="s">
        <v>627</v>
      </c>
      <c r="D103" s="394" t="s">
        <v>338</v>
      </c>
      <c r="E103" s="395">
        <v>0.34</v>
      </c>
      <c r="F103" s="162" t="s">
        <v>486</v>
      </c>
      <c r="G103" s="356" t="s">
        <v>537</v>
      </c>
      <c r="H103" s="162" t="s">
        <v>531</v>
      </c>
      <c r="I103" s="162"/>
      <c r="J103" s="396"/>
      <c r="K103" s="385"/>
    </row>
    <row r="104" spans="1:11" s="397" customFormat="1" ht="21" customHeight="1">
      <c r="A104" s="471"/>
      <c r="B104" s="472" t="s">
        <v>261</v>
      </c>
      <c r="C104" s="473"/>
      <c r="D104" s="473"/>
      <c r="E104" s="474">
        <f>E105</f>
        <v>0.18</v>
      </c>
      <c r="F104" s="475"/>
      <c r="G104" s="356"/>
      <c r="H104" s="475"/>
      <c r="I104" s="308"/>
      <c r="J104" s="396"/>
      <c r="K104" s="385"/>
    </row>
    <row r="105" spans="1:11" s="397" customFormat="1" ht="98.25" customHeight="1">
      <c r="A105" s="392">
        <v>57</v>
      </c>
      <c r="B105" s="393" t="s">
        <v>262</v>
      </c>
      <c r="C105" s="394" t="s">
        <v>21</v>
      </c>
      <c r="D105" s="394" t="s">
        <v>65</v>
      </c>
      <c r="E105" s="395">
        <v>0.18</v>
      </c>
      <c r="F105" s="162" t="s">
        <v>486</v>
      </c>
      <c r="G105" s="356" t="s">
        <v>600</v>
      </c>
      <c r="H105" s="162" t="s">
        <v>532</v>
      </c>
      <c r="I105" s="162"/>
      <c r="J105" s="396"/>
      <c r="K105" s="385"/>
    </row>
    <row r="106" spans="1:11" s="164" customFormat="1" ht="25.5" customHeight="1">
      <c r="A106" s="322" t="s">
        <v>119</v>
      </c>
      <c r="B106" s="323" t="s">
        <v>257</v>
      </c>
      <c r="C106" s="323"/>
      <c r="D106" s="304"/>
      <c r="E106" s="324">
        <f>E107+E109+E111+E113+E118+E120+E122+E125+E127+E130</f>
        <v>131.64299999999997</v>
      </c>
      <c r="F106" s="304"/>
      <c r="G106" s="356"/>
      <c r="H106" s="304"/>
      <c r="I106" s="302"/>
      <c r="J106" s="387"/>
      <c r="K106" s="375"/>
    </row>
    <row r="107" spans="1:11" s="164" customFormat="1" ht="19.5" customHeight="1">
      <c r="A107" s="322"/>
      <c r="B107" s="455" t="s">
        <v>197</v>
      </c>
      <c r="C107" s="174"/>
      <c r="D107" s="174"/>
      <c r="E107" s="326">
        <f>E108</f>
        <v>42.5</v>
      </c>
      <c r="F107" s="174"/>
      <c r="G107" s="356"/>
      <c r="H107" s="174"/>
      <c r="I107" s="174"/>
      <c r="J107" s="387"/>
      <c r="K107" s="375"/>
    </row>
    <row r="108" spans="1:11" ht="43.5" customHeight="1">
      <c r="A108" s="177">
        <v>58</v>
      </c>
      <c r="B108" s="57" t="s">
        <v>198</v>
      </c>
      <c r="C108" s="46" t="s">
        <v>199</v>
      </c>
      <c r="D108" s="46" t="s">
        <v>86</v>
      </c>
      <c r="E108" s="173">
        <f>425000/10000</f>
        <v>42.5</v>
      </c>
      <c r="F108" s="162" t="s">
        <v>486</v>
      </c>
      <c r="G108" s="356" t="s">
        <v>554</v>
      </c>
      <c r="H108" s="162" t="s">
        <v>531</v>
      </c>
      <c r="I108" s="363"/>
      <c r="J108" s="382"/>
      <c r="K108" s="167"/>
    </row>
    <row r="109" spans="1:11" s="164" customFormat="1" ht="19.5" customHeight="1">
      <c r="A109" s="322"/>
      <c r="B109" s="455" t="s">
        <v>201</v>
      </c>
      <c r="C109" s="174"/>
      <c r="D109" s="174"/>
      <c r="E109" s="326">
        <f>E110</f>
        <v>0.3</v>
      </c>
      <c r="F109" s="174"/>
      <c r="G109" s="356"/>
      <c r="H109" s="174"/>
      <c r="I109" s="174"/>
      <c r="J109" s="387"/>
      <c r="K109" s="375"/>
    </row>
    <row r="110" spans="1:11" s="164" customFormat="1" ht="83.25" customHeight="1">
      <c r="A110" s="177">
        <f>A108+1</f>
        <v>59</v>
      </c>
      <c r="B110" s="57" t="s">
        <v>202</v>
      </c>
      <c r="C110" s="46" t="s">
        <v>199</v>
      </c>
      <c r="D110" s="46" t="s">
        <v>203</v>
      </c>
      <c r="E110" s="173">
        <f>3000/10000</f>
        <v>0.3</v>
      </c>
      <c r="F110" s="162" t="s">
        <v>486</v>
      </c>
      <c r="G110" s="356" t="s">
        <v>601</v>
      </c>
      <c r="H110" s="162" t="s">
        <v>531</v>
      </c>
      <c r="I110" s="174"/>
      <c r="J110" s="387"/>
      <c r="K110" s="375"/>
    </row>
    <row r="111" spans="1:11" s="181" customFormat="1" ht="18.75" customHeight="1">
      <c r="A111" s="305"/>
      <c r="B111" s="455" t="s">
        <v>15</v>
      </c>
      <c r="C111" s="307"/>
      <c r="D111" s="307"/>
      <c r="E111" s="457">
        <f>E112</f>
        <v>1.5</v>
      </c>
      <c r="F111" s="307"/>
      <c r="G111" s="356"/>
      <c r="H111" s="307"/>
      <c r="I111" s="307"/>
      <c r="J111" s="388"/>
      <c r="K111" s="180"/>
    </row>
    <row r="112" spans="1:11" s="340" customFormat="1" ht="49.5" customHeight="1">
      <c r="A112" s="177">
        <f>A110+1</f>
        <v>60</v>
      </c>
      <c r="B112" s="57" t="s">
        <v>204</v>
      </c>
      <c r="C112" s="46" t="s">
        <v>199</v>
      </c>
      <c r="D112" s="46" t="s">
        <v>205</v>
      </c>
      <c r="E112" s="173">
        <f>15000/10000</f>
        <v>1.5</v>
      </c>
      <c r="F112" s="162" t="s">
        <v>486</v>
      </c>
      <c r="G112" s="356" t="s">
        <v>538</v>
      </c>
      <c r="H112" s="162" t="s">
        <v>531</v>
      </c>
      <c r="I112" s="310"/>
      <c r="J112" s="398"/>
      <c r="K112" s="399"/>
    </row>
    <row r="113" spans="1:11" s="181" customFormat="1" ht="18.75" customHeight="1">
      <c r="A113" s="305"/>
      <c r="B113" s="455" t="s">
        <v>20</v>
      </c>
      <c r="C113" s="307"/>
      <c r="D113" s="308"/>
      <c r="E113" s="173">
        <f>E114+E115+E116+E117</f>
        <v>14.579999999999998</v>
      </c>
      <c r="F113" s="307"/>
      <c r="G113" s="356"/>
      <c r="H113" s="307"/>
      <c r="I113" s="307"/>
      <c r="J113" s="388"/>
      <c r="K113" s="180"/>
    </row>
    <row r="114" spans="1:11" s="186" customFormat="1" ht="57.75" customHeight="1">
      <c r="A114" s="177">
        <f>A112+1</f>
        <v>61</v>
      </c>
      <c r="B114" s="57" t="s">
        <v>209</v>
      </c>
      <c r="C114" s="46" t="s">
        <v>199</v>
      </c>
      <c r="D114" s="46" t="s">
        <v>208</v>
      </c>
      <c r="E114" s="173">
        <v>8.26</v>
      </c>
      <c r="F114" s="162" t="s">
        <v>486</v>
      </c>
      <c r="G114" s="356" t="s">
        <v>539</v>
      </c>
      <c r="H114" s="162" t="s">
        <v>531</v>
      </c>
      <c r="I114" s="162"/>
      <c r="J114" s="382"/>
      <c r="K114" s="185"/>
    </row>
    <row r="115" spans="1:11" s="186" customFormat="1" ht="60.75" customHeight="1">
      <c r="A115" s="177">
        <f>A114+1</f>
        <v>62</v>
      </c>
      <c r="B115" s="57" t="s">
        <v>210</v>
      </c>
      <c r="C115" s="46" t="s">
        <v>211</v>
      </c>
      <c r="D115" s="46" t="s">
        <v>212</v>
      </c>
      <c r="E115" s="173">
        <v>0.12</v>
      </c>
      <c r="F115" s="162" t="s">
        <v>486</v>
      </c>
      <c r="G115" s="356" t="s">
        <v>602</v>
      </c>
      <c r="H115" s="162" t="s">
        <v>531</v>
      </c>
      <c r="I115" s="162"/>
      <c r="J115" s="382"/>
      <c r="K115" s="185"/>
    </row>
    <row r="116" spans="1:11" s="186" customFormat="1" ht="74.25" customHeight="1">
      <c r="A116" s="177">
        <f>A115+1</f>
        <v>63</v>
      </c>
      <c r="B116" s="57" t="s">
        <v>213</v>
      </c>
      <c r="C116" s="46" t="s">
        <v>214</v>
      </c>
      <c r="D116" s="46" t="s">
        <v>215</v>
      </c>
      <c r="E116" s="173">
        <v>3</v>
      </c>
      <c r="F116" s="162" t="s">
        <v>486</v>
      </c>
      <c r="G116" s="356" t="s">
        <v>603</v>
      </c>
      <c r="H116" s="162" t="s">
        <v>532</v>
      </c>
      <c r="I116" s="162"/>
      <c r="J116" s="382"/>
      <c r="K116" s="185"/>
    </row>
    <row r="117" spans="1:11" s="186" customFormat="1" ht="60" customHeight="1">
      <c r="A117" s="177">
        <f>A116+1</f>
        <v>64</v>
      </c>
      <c r="B117" s="57" t="s">
        <v>216</v>
      </c>
      <c r="C117" s="46" t="s">
        <v>217</v>
      </c>
      <c r="D117" s="46" t="s">
        <v>83</v>
      </c>
      <c r="E117" s="173">
        <v>3.2</v>
      </c>
      <c r="F117" s="162" t="s">
        <v>486</v>
      </c>
      <c r="G117" s="356" t="s">
        <v>604</v>
      </c>
      <c r="H117" s="162" t="s">
        <v>532</v>
      </c>
      <c r="I117" s="162"/>
      <c r="J117" s="382"/>
      <c r="K117" s="185"/>
    </row>
    <row r="118" spans="1:11" s="181" customFormat="1" ht="23.25" customHeight="1">
      <c r="A118" s="305"/>
      <c r="B118" s="455" t="s">
        <v>218</v>
      </c>
      <c r="C118" s="307"/>
      <c r="D118" s="308"/>
      <c r="E118" s="173">
        <f>E119</f>
        <v>0.3</v>
      </c>
      <c r="F118" s="307"/>
      <c r="G118" s="356"/>
      <c r="H118" s="307"/>
      <c r="I118" s="307"/>
      <c r="J118" s="388"/>
      <c r="K118" s="180"/>
    </row>
    <row r="119" spans="1:11" ht="55.5" customHeight="1">
      <c r="A119" s="177">
        <f>A117+1</f>
        <v>65</v>
      </c>
      <c r="B119" s="57" t="s">
        <v>219</v>
      </c>
      <c r="C119" s="46" t="s">
        <v>199</v>
      </c>
      <c r="D119" s="46" t="s">
        <v>86</v>
      </c>
      <c r="E119" s="173">
        <v>0.3</v>
      </c>
      <c r="F119" s="162" t="s">
        <v>486</v>
      </c>
      <c r="G119" s="356" t="s">
        <v>605</v>
      </c>
      <c r="H119" s="162" t="s">
        <v>531</v>
      </c>
      <c r="I119" s="162"/>
      <c r="J119" s="382"/>
      <c r="K119" s="167"/>
    </row>
    <row r="120" spans="1:11" s="181" customFormat="1" ht="24.75" customHeight="1">
      <c r="A120" s="305"/>
      <c r="B120" s="446" t="s">
        <v>394</v>
      </c>
      <c r="C120" s="307"/>
      <c r="D120" s="307"/>
      <c r="E120" s="463">
        <f>E121</f>
        <v>12</v>
      </c>
      <c r="F120" s="307"/>
      <c r="G120" s="356"/>
      <c r="H120" s="307"/>
      <c r="I120" s="307"/>
      <c r="J120" s="388"/>
      <c r="K120" s="180"/>
    </row>
    <row r="121" spans="1:11" s="186" customFormat="1" ht="77.25" customHeight="1">
      <c r="A121" s="177">
        <f>A119+1</f>
        <v>66</v>
      </c>
      <c r="B121" s="57" t="s">
        <v>224</v>
      </c>
      <c r="C121" s="46" t="s">
        <v>199</v>
      </c>
      <c r="D121" s="46" t="s">
        <v>86</v>
      </c>
      <c r="E121" s="173">
        <v>12</v>
      </c>
      <c r="F121" s="162" t="s">
        <v>486</v>
      </c>
      <c r="G121" s="356" t="s">
        <v>601</v>
      </c>
      <c r="H121" s="162" t="s">
        <v>531</v>
      </c>
      <c r="I121" s="188"/>
      <c r="J121" s="382"/>
      <c r="K121" s="185"/>
    </row>
    <row r="122" spans="1:11" s="181" customFormat="1" ht="18" customHeight="1">
      <c r="A122" s="305"/>
      <c r="B122" s="455" t="s">
        <v>78</v>
      </c>
      <c r="C122" s="307"/>
      <c r="D122" s="307"/>
      <c r="E122" s="463">
        <f>E123+E124</f>
        <v>37.62</v>
      </c>
      <c r="F122" s="476"/>
      <c r="G122" s="356"/>
      <c r="H122" s="476"/>
      <c r="I122" s="307"/>
      <c r="J122" s="388"/>
      <c r="K122" s="180"/>
    </row>
    <row r="123" spans="1:11" ht="77.25" customHeight="1">
      <c r="A123" s="46">
        <f>A121+1</f>
        <v>67</v>
      </c>
      <c r="B123" s="57" t="s">
        <v>225</v>
      </c>
      <c r="C123" s="46" t="s">
        <v>226</v>
      </c>
      <c r="D123" s="46" t="s">
        <v>83</v>
      </c>
      <c r="E123" s="173">
        <v>23</v>
      </c>
      <c r="F123" s="162" t="s">
        <v>486</v>
      </c>
      <c r="G123" s="356" t="s">
        <v>606</v>
      </c>
      <c r="H123" s="162" t="s">
        <v>531</v>
      </c>
      <c r="I123" s="188"/>
      <c r="J123" s="382"/>
      <c r="K123" s="167"/>
    </row>
    <row r="124" spans="1:11" ht="49.5" customHeight="1">
      <c r="A124" s="46">
        <f>A123+1</f>
        <v>68</v>
      </c>
      <c r="B124" s="57" t="s">
        <v>227</v>
      </c>
      <c r="C124" s="46" t="s">
        <v>226</v>
      </c>
      <c r="D124" s="46" t="s">
        <v>83</v>
      </c>
      <c r="E124" s="173">
        <v>14.62</v>
      </c>
      <c r="F124" s="162" t="s">
        <v>486</v>
      </c>
      <c r="G124" s="356" t="s">
        <v>607</v>
      </c>
      <c r="H124" s="162" t="s">
        <v>531</v>
      </c>
      <c r="I124" s="188"/>
      <c r="J124" s="382"/>
      <c r="K124" s="167"/>
    </row>
    <row r="125" spans="1:11" s="181" customFormat="1" ht="24" customHeight="1">
      <c r="A125" s="305"/>
      <c r="B125" s="455" t="s">
        <v>50</v>
      </c>
      <c r="C125" s="307"/>
      <c r="D125" s="307"/>
      <c r="E125" s="463">
        <f>E126</f>
        <v>6</v>
      </c>
      <c r="F125" s="476"/>
      <c r="G125" s="356"/>
      <c r="H125" s="476"/>
      <c r="I125" s="307"/>
      <c r="J125" s="388"/>
      <c r="K125" s="180"/>
    </row>
    <row r="126" spans="1:11" ht="60.75" customHeight="1">
      <c r="A126" s="46">
        <f>A124+1</f>
        <v>69</v>
      </c>
      <c r="B126" s="57" t="s">
        <v>229</v>
      </c>
      <c r="C126" s="46" t="s">
        <v>230</v>
      </c>
      <c r="D126" s="46" t="s">
        <v>205</v>
      </c>
      <c r="E126" s="173">
        <v>6</v>
      </c>
      <c r="F126" s="162" t="s">
        <v>486</v>
      </c>
      <c r="G126" s="356" t="s">
        <v>538</v>
      </c>
      <c r="H126" s="162" t="s">
        <v>531</v>
      </c>
      <c r="I126" s="400"/>
      <c r="J126" s="382"/>
      <c r="K126" s="167"/>
    </row>
    <row r="127" spans="1:11" s="397" customFormat="1" ht="21" customHeight="1">
      <c r="A127" s="305"/>
      <c r="B127" s="455" t="s">
        <v>231</v>
      </c>
      <c r="C127" s="307"/>
      <c r="D127" s="308"/>
      <c r="E127" s="463">
        <f>E128+E129</f>
        <v>0.9199999999999999</v>
      </c>
      <c r="F127" s="307"/>
      <c r="G127" s="356"/>
      <c r="H127" s="307"/>
      <c r="I127" s="308"/>
      <c r="J127" s="396"/>
      <c r="K127" s="385"/>
    </row>
    <row r="128" spans="1:11" s="397" customFormat="1" ht="51" customHeight="1">
      <c r="A128" s="46">
        <f>A126+1</f>
        <v>70</v>
      </c>
      <c r="B128" s="57" t="s">
        <v>232</v>
      </c>
      <c r="C128" s="46" t="s">
        <v>233</v>
      </c>
      <c r="D128" s="46" t="s">
        <v>205</v>
      </c>
      <c r="E128" s="173">
        <v>0.42</v>
      </c>
      <c r="F128" s="162" t="s">
        <v>486</v>
      </c>
      <c r="G128" s="356" t="s">
        <v>608</v>
      </c>
      <c r="H128" s="162" t="s">
        <v>531</v>
      </c>
      <c r="I128" s="162"/>
      <c r="J128" s="396"/>
      <c r="K128" s="385"/>
    </row>
    <row r="129" spans="1:11" s="397" customFormat="1" ht="60.75" customHeight="1">
      <c r="A129" s="177">
        <f>A128+1</f>
        <v>71</v>
      </c>
      <c r="B129" s="57" t="s">
        <v>234</v>
      </c>
      <c r="C129" s="46" t="s">
        <v>235</v>
      </c>
      <c r="D129" s="46" t="s">
        <v>205</v>
      </c>
      <c r="E129" s="173">
        <v>0.5</v>
      </c>
      <c r="F129" s="162" t="s">
        <v>486</v>
      </c>
      <c r="G129" s="356" t="s">
        <v>609</v>
      </c>
      <c r="H129" s="162" t="s">
        <v>531</v>
      </c>
      <c r="I129" s="162"/>
      <c r="J129" s="396"/>
      <c r="K129" s="385"/>
    </row>
    <row r="130" spans="1:11" s="480" customFormat="1" ht="23.25" customHeight="1">
      <c r="A130" s="305"/>
      <c r="B130" s="459" t="s">
        <v>236</v>
      </c>
      <c r="C130" s="460"/>
      <c r="D130" s="460"/>
      <c r="E130" s="463">
        <f>E131+E132+E133</f>
        <v>15.923</v>
      </c>
      <c r="F130" s="477"/>
      <c r="G130" s="356"/>
      <c r="H130" s="477"/>
      <c r="I130" s="460"/>
      <c r="J130" s="478"/>
      <c r="K130" s="479"/>
    </row>
    <row r="131" spans="1:11" s="404" customFormat="1" ht="162.75" customHeight="1">
      <c r="A131" s="177">
        <f>A129+1</f>
        <v>72</v>
      </c>
      <c r="B131" s="57" t="s">
        <v>237</v>
      </c>
      <c r="C131" s="177" t="s">
        <v>238</v>
      </c>
      <c r="D131" s="177" t="s">
        <v>86</v>
      </c>
      <c r="E131" s="173">
        <v>1</v>
      </c>
      <c r="F131" s="162" t="s">
        <v>620</v>
      </c>
      <c r="G131" s="356" t="s">
        <v>541</v>
      </c>
      <c r="H131" s="162" t="s">
        <v>532</v>
      </c>
      <c r="I131" s="401"/>
      <c r="J131" s="402"/>
      <c r="K131" s="403"/>
    </row>
    <row r="132" spans="1:11" s="404" customFormat="1" ht="141" customHeight="1">
      <c r="A132" s="177">
        <f>A131+1</f>
        <v>73</v>
      </c>
      <c r="B132" s="57" t="s">
        <v>237</v>
      </c>
      <c r="C132" s="46" t="s">
        <v>239</v>
      </c>
      <c r="D132" s="177" t="s">
        <v>86</v>
      </c>
      <c r="E132" s="173">
        <v>6.923</v>
      </c>
      <c r="F132" s="162" t="s">
        <v>620</v>
      </c>
      <c r="G132" s="356" t="s">
        <v>542</v>
      </c>
      <c r="H132" s="162" t="s">
        <v>532</v>
      </c>
      <c r="I132" s="401"/>
      <c r="J132" s="402"/>
      <c r="K132" s="403"/>
    </row>
    <row r="133" spans="1:11" s="186" customFormat="1" ht="158.25" customHeight="1">
      <c r="A133" s="177">
        <f>A132+1</f>
        <v>74</v>
      </c>
      <c r="B133" s="57" t="s">
        <v>237</v>
      </c>
      <c r="C133" s="46" t="s">
        <v>240</v>
      </c>
      <c r="D133" s="177" t="s">
        <v>86</v>
      </c>
      <c r="E133" s="173">
        <v>8</v>
      </c>
      <c r="F133" s="162" t="s">
        <v>620</v>
      </c>
      <c r="G133" s="356" t="s">
        <v>543</v>
      </c>
      <c r="H133" s="162" t="s">
        <v>532</v>
      </c>
      <c r="I133" s="401"/>
      <c r="J133" s="382"/>
      <c r="K133" s="185"/>
    </row>
    <row r="134" spans="1:11" s="337" customFormat="1" ht="27.75" customHeight="1">
      <c r="A134" s="329" t="s">
        <v>123</v>
      </c>
      <c r="B134" s="170" t="s">
        <v>422</v>
      </c>
      <c r="C134" s="170"/>
      <c r="D134" s="329"/>
      <c r="E134" s="330">
        <f>E137+E140+E143</f>
        <v>25.259999999999998</v>
      </c>
      <c r="F134" s="174"/>
      <c r="G134" s="356"/>
      <c r="H134" s="174"/>
      <c r="I134" s="302"/>
      <c r="J134" s="387"/>
      <c r="K134" s="196"/>
    </row>
    <row r="135" spans="1:45" s="348" customFormat="1" ht="24" customHeight="1">
      <c r="A135" s="444"/>
      <c r="B135" s="446" t="s">
        <v>396</v>
      </c>
      <c r="C135" s="444"/>
      <c r="D135" s="442"/>
      <c r="E135" s="465">
        <f>E136</f>
        <v>15.05</v>
      </c>
      <c r="F135" s="464"/>
      <c r="G135" s="356"/>
      <c r="H135" s="464"/>
      <c r="I135" s="444"/>
      <c r="J135" s="388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  <c r="AI135" s="200"/>
      <c r="AJ135" s="200"/>
      <c r="AK135" s="200"/>
      <c r="AL135" s="200"/>
      <c r="AM135" s="200"/>
      <c r="AN135" s="200"/>
      <c r="AO135" s="200"/>
      <c r="AP135" s="200"/>
      <c r="AQ135" s="200"/>
      <c r="AR135" s="200"/>
      <c r="AS135" s="200"/>
    </row>
    <row r="136" spans="1:14" ht="82.5" customHeight="1">
      <c r="A136" s="177">
        <v>75</v>
      </c>
      <c r="B136" s="192" t="s">
        <v>641</v>
      </c>
      <c r="C136" s="46" t="s">
        <v>397</v>
      </c>
      <c r="D136" s="177" t="s">
        <v>357</v>
      </c>
      <c r="E136" s="173">
        <v>15.05</v>
      </c>
      <c r="F136" s="162" t="s">
        <v>486</v>
      </c>
      <c r="G136" s="356" t="s">
        <v>610</v>
      </c>
      <c r="H136" s="162" t="s">
        <v>532</v>
      </c>
      <c r="I136" s="46"/>
      <c r="J136" s="405"/>
      <c r="K136" s="163"/>
      <c r="L136" s="163"/>
      <c r="M136" s="163"/>
      <c r="N136" s="406"/>
    </row>
    <row r="137" spans="1:45" s="469" customFormat="1" ht="21" customHeight="1">
      <c r="A137" s="444"/>
      <c r="B137" s="443" t="s">
        <v>15</v>
      </c>
      <c r="C137" s="423"/>
      <c r="D137" s="423"/>
      <c r="E137" s="465">
        <f>E138+E139</f>
        <v>5.859999999999999</v>
      </c>
      <c r="F137" s="464"/>
      <c r="G137" s="356"/>
      <c r="H137" s="464"/>
      <c r="I137" s="444"/>
      <c r="J137" s="447"/>
      <c r="K137" s="468"/>
      <c r="L137" s="468"/>
      <c r="M137" s="468"/>
      <c r="N137" s="468"/>
      <c r="O137" s="468"/>
      <c r="P137" s="468"/>
      <c r="Q137" s="468"/>
      <c r="R137" s="468"/>
      <c r="S137" s="468"/>
      <c r="T137" s="468"/>
      <c r="U137" s="468"/>
      <c r="V137" s="468"/>
      <c r="W137" s="468"/>
      <c r="X137" s="468"/>
      <c r="Y137" s="468"/>
      <c r="Z137" s="468"/>
      <c r="AA137" s="468"/>
      <c r="AB137" s="468"/>
      <c r="AC137" s="468"/>
      <c r="AD137" s="468"/>
      <c r="AE137" s="468"/>
      <c r="AF137" s="468"/>
      <c r="AG137" s="468"/>
      <c r="AH137" s="468"/>
      <c r="AI137" s="468"/>
      <c r="AJ137" s="468"/>
      <c r="AK137" s="468"/>
      <c r="AL137" s="468"/>
      <c r="AM137" s="468"/>
      <c r="AN137" s="468"/>
      <c r="AO137" s="468"/>
      <c r="AP137" s="468"/>
      <c r="AQ137" s="468"/>
      <c r="AR137" s="468"/>
      <c r="AS137" s="468"/>
    </row>
    <row r="138" spans="1:45" s="186" customFormat="1" ht="69.75" customHeight="1">
      <c r="A138" s="366">
        <f>A136+1</f>
        <v>76</v>
      </c>
      <c r="B138" s="407" t="s">
        <v>398</v>
      </c>
      <c r="C138" s="408" t="s">
        <v>69</v>
      </c>
      <c r="D138" s="368" t="s">
        <v>373</v>
      </c>
      <c r="E138" s="409">
        <v>3.5999999999999996</v>
      </c>
      <c r="F138" s="162" t="s">
        <v>486</v>
      </c>
      <c r="G138" s="356" t="s">
        <v>611</v>
      </c>
      <c r="H138" s="162" t="s">
        <v>531</v>
      </c>
      <c r="I138" s="46"/>
      <c r="J138" s="378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5"/>
      <c r="AE138" s="185"/>
      <c r="AF138" s="185"/>
      <c r="AG138" s="185"/>
      <c r="AH138" s="185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5"/>
    </row>
    <row r="139" spans="1:45" s="337" customFormat="1" ht="67.5" customHeight="1">
      <c r="A139" s="392">
        <f>A138+1</f>
        <v>77</v>
      </c>
      <c r="B139" s="407" t="s">
        <v>400</v>
      </c>
      <c r="C139" s="410" t="s">
        <v>69</v>
      </c>
      <c r="D139" s="368" t="s">
        <v>365</v>
      </c>
      <c r="E139" s="409">
        <v>2.26</v>
      </c>
      <c r="F139" s="162" t="s">
        <v>486</v>
      </c>
      <c r="G139" s="356" t="s">
        <v>545</v>
      </c>
      <c r="H139" s="162" t="s">
        <v>531</v>
      </c>
      <c r="I139" s="46"/>
      <c r="J139" s="378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  <c r="AN139" s="196"/>
      <c r="AO139" s="196"/>
      <c r="AP139" s="196"/>
      <c r="AQ139" s="196"/>
      <c r="AR139" s="196"/>
      <c r="AS139" s="196"/>
    </row>
    <row r="140" spans="1:45" s="483" customFormat="1" ht="24" customHeight="1">
      <c r="A140" s="444"/>
      <c r="B140" s="443" t="s">
        <v>354</v>
      </c>
      <c r="C140" s="423"/>
      <c r="D140" s="481"/>
      <c r="E140" s="465">
        <f>E141+E142</f>
        <v>16.4</v>
      </c>
      <c r="F140" s="482"/>
      <c r="G140" s="356"/>
      <c r="H140" s="482"/>
      <c r="I140" s="444"/>
      <c r="J140" s="447"/>
      <c r="K140" s="468"/>
      <c r="L140" s="468"/>
      <c r="M140" s="468"/>
      <c r="N140" s="468"/>
      <c r="O140" s="468"/>
      <c r="P140" s="468"/>
      <c r="Q140" s="468"/>
      <c r="R140" s="468"/>
      <c r="S140" s="468"/>
      <c r="T140" s="468"/>
      <c r="U140" s="468"/>
      <c r="V140" s="468"/>
      <c r="W140" s="468"/>
      <c r="X140" s="468"/>
      <c r="Y140" s="468"/>
      <c r="Z140" s="468"/>
      <c r="AA140" s="468"/>
      <c r="AB140" s="468"/>
      <c r="AC140" s="468"/>
      <c r="AD140" s="468"/>
      <c r="AE140" s="468"/>
      <c r="AF140" s="468"/>
      <c r="AG140" s="468"/>
      <c r="AH140" s="468"/>
      <c r="AI140" s="468"/>
      <c r="AJ140" s="468"/>
      <c r="AK140" s="468"/>
      <c r="AL140" s="468"/>
      <c r="AM140" s="468"/>
      <c r="AN140" s="468"/>
      <c r="AO140" s="468"/>
      <c r="AP140" s="468"/>
      <c r="AQ140" s="468"/>
      <c r="AR140" s="468"/>
      <c r="AS140" s="468"/>
    </row>
    <row r="141" spans="1:45" s="337" customFormat="1" ht="75" customHeight="1">
      <c r="A141" s="158">
        <f>A139+1</f>
        <v>78</v>
      </c>
      <c r="B141" s="197" t="s">
        <v>401</v>
      </c>
      <c r="C141" s="162" t="s">
        <v>69</v>
      </c>
      <c r="D141" s="372" t="s">
        <v>405</v>
      </c>
      <c r="E141" s="190">
        <v>16</v>
      </c>
      <c r="F141" s="162" t="s">
        <v>486</v>
      </c>
      <c r="G141" s="356" t="s">
        <v>546</v>
      </c>
      <c r="H141" s="162" t="s">
        <v>531</v>
      </c>
      <c r="I141" s="166"/>
      <c r="J141" s="378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196"/>
      <c r="AL141" s="196"/>
      <c r="AM141" s="196"/>
      <c r="AN141" s="196"/>
      <c r="AO141" s="196"/>
      <c r="AP141" s="196"/>
      <c r="AQ141" s="196"/>
      <c r="AR141" s="196"/>
      <c r="AS141" s="196"/>
    </row>
    <row r="142" spans="1:45" s="186" customFormat="1" ht="75" customHeight="1">
      <c r="A142" s="191">
        <f>A141+1</f>
        <v>79</v>
      </c>
      <c r="B142" s="197" t="s">
        <v>402</v>
      </c>
      <c r="C142" s="162" t="s">
        <v>361</v>
      </c>
      <c r="D142" s="162" t="s">
        <v>362</v>
      </c>
      <c r="E142" s="190">
        <v>0.4</v>
      </c>
      <c r="F142" s="162" t="s">
        <v>403</v>
      </c>
      <c r="G142" s="356" t="s">
        <v>612</v>
      </c>
      <c r="H142" s="162" t="s">
        <v>531</v>
      </c>
      <c r="I142" s="46"/>
      <c r="J142" s="378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5"/>
      <c r="AE142" s="185"/>
      <c r="AF142" s="185"/>
      <c r="AG142" s="185"/>
      <c r="AH142" s="185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5"/>
    </row>
    <row r="143" spans="1:45" s="186" customFormat="1" ht="28.5" customHeight="1">
      <c r="A143" s="329"/>
      <c r="B143" s="341" t="s">
        <v>312</v>
      </c>
      <c r="C143" s="453"/>
      <c r="D143" s="470"/>
      <c r="E143" s="330">
        <f>E144</f>
        <v>3</v>
      </c>
      <c r="F143" s="46"/>
      <c r="G143" s="356"/>
      <c r="H143" s="46"/>
      <c r="I143" s="343"/>
      <c r="J143" s="378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5"/>
      <c r="AE143" s="185"/>
      <c r="AF143" s="185"/>
      <c r="AG143" s="185"/>
      <c r="AH143" s="185"/>
      <c r="AI143" s="185"/>
      <c r="AJ143" s="185"/>
      <c r="AK143" s="185"/>
      <c r="AL143" s="185"/>
      <c r="AM143" s="185"/>
      <c r="AN143" s="185"/>
      <c r="AO143" s="185"/>
      <c r="AP143" s="185"/>
      <c r="AQ143" s="185"/>
      <c r="AR143" s="185"/>
      <c r="AS143" s="185"/>
    </row>
    <row r="144" spans="1:45" s="337" customFormat="1" ht="68.25" customHeight="1">
      <c r="A144" s="158">
        <f>A142+1</f>
        <v>80</v>
      </c>
      <c r="B144" s="411" t="s">
        <v>404</v>
      </c>
      <c r="C144" s="160" t="s">
        <v>69</v>
      </c>
      <c r="D144" s="162" t="s">
        <v>357</v>
      </c>
      <c r="E144" s="178">
        <v>3</v>
      </c>
      <c r="F144" s="162" t="s">
        <v>403</v>
      </c>
      <c r="G144" s="356" t="s">
        <v>548</v>
      </c>
      <c r="H144" s="162" t="s">
        <v>531</v>
      </c>
      <c r="I144" s="335"/>
      <c r="J144" s="378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  <c r="AA144" s="196"/>
      <c r="AB144" s="196"/>
      <c r="AC144" s="196"/>
      <c r="AD144" s="196"/>
      <c r="AE144" s="196"/>
      <c r="AF144" s="196"/>
      <c r="AG144" s="196"/>
      <c r="AH144" s="196"/>
      <c r="AI144" s="196"/>
      <c r="AJ144" s="196"/>
      <c r="AK144" s="196"/>
      <c r="AL144" s="196"/>
      <c r="AM144" s="196"/>
      <c r="AN144" s="196"/>
      <c r="AO144" s="196"/>
      <c r="AP144" s="196"/>
      <c r="AQ144" s="196"/>
      <c r="AR144" s="196"/>
      <c r="AS144" s="196"/>
    </row>
    <row r="145" spans="1:11" s="181" customFormat="1" ht="23.25" customHeight="1">
      <c r="A145" s="484" t="s">
        <v>161</v>
      </c>
      <c r="B145" s="485" t="s">
        <v>306</v>
      </c>
      <c r="C145" s="312"/>
      <c r="D145" s="312"/>
      <c r="E145" s="334">
        <f>E146+E149+E151</f>
        <v>17.6</v>
      </c>
      <c r="F145" s="302"/>
      <c r="G145" s="356"/>
      <c r="H145" s="302"/>
      <c r="I145" s="302"/>
      <c r="J145" s="388"/>
      <c r="K145" s="180"/>
    </row>
    <row r="146" spans="1:11" s="186" customFormat="1" ht="24" customHeight="1">
      <c r="A146" s="486"/>
      <c r="B146" s="487" t="s">
        <v>247</v>
      </c>
      <c r="C146" s="488"/>
      <c r="D146" s="488"/>
      <c r="E146" s="489">
        <f>E147+E148</f>
        <v>2.03</v>
      </c>
      <c r="F146" s="490"/>
      <c r="G146" s="356"/>
      <c r="H146" s="490"/>
      <c r="I146" s="490"/>
      <c r="J146" s="382"/>
      <c r="K146" s="185"/>
    </row>
    <row r="147" spans="1:10" s="415" customFormat="1" ht="75.75" customHeight="1">
      <c r="A147" s="191">
        <v>81</v>
      </c>
      <c r="B147" s="197" t="s">
        <v>297</v>
      </c>
      <c r="C147" s="412" t="s">
        <v>298</v>
      </c>
      <c r="D147" s="412" t="s">
        <v>299</v>
      </c>
      <c r="E147" s="413">
        <v>0.03</v>
      </c>
      <c r="F147" s="412" t="s">
        <v>486</v>
      </c>
      <c r="G147" s="356" t="s">
        <v>613</v>
      </c>
      <c r="H147" s="162" t="s">
        <v>531</v>
      </c>
      <c r="I147" s="197"/>
      <c r="J147" s="414"/>
    </row>
    <row r="148" spans="1:10" s="415" customFormat="1" ht="63.75" customHeight="1">
      <c r="A148" s="191">
        <v>82</v>
      </c>
      <c r="B148" s="197" t="s">
        <v>300</v>
      </c>
      <c r="C148" s="412" t="s">
        <v>298</v>
      </c>
      <c r="D148" s="412" t="s">
        <v>299</v>
      </c>
      <c r="E148" s="413">
        <v>2</v>
      </c>
      <c r="F148" s="412" t="s">
        <v>486</v>
      </c>
      <c r="G148" s="356" t="s">
        <v>614</v>
      </c>
      <c r="H148" s="162" t="s">
        <v>531</v>
      </c>
      <c r="I148" s="197"/>
      <c r="J148" s="414"/>
    </row>
    <row r="149" spans="1:11" s="186" customFormat="1" ht="22.5" customHeight="1">
      <c r="A149" s="491"/>
      <c r="B149" s="492" t="s">
        <v>261</v>
      </c>
      <c r="C149" s="493"/>
      <c r="D149" s="493"/>
      <c r="E149" s="494">
        <f>E150</f>
        <v>0.81</v>
      </c>
      <c r="F149" s="493"/>
      <c r="G149" s="356"/>
      <c r="H149" s="493"/>
      <c r="I149" s="493"/>
      <c r="J149" s="382"/>
      <c r="K149" s="185"/>
    </row>
    <row r="150" spans="1:11" s="186" customFormat="1" ht="75.75" customHeight="1">
      <c r="A150" s="366">
        <v>83</v>
      </c>
      <c r="B150" s="407" t="s">
        <v>301</v>
      </c>
      <c r="C150" s="400" t="s">
        <v>302</v>
      </c>
      <c r="D150" s="368" t="s">
        <v>339</v>
      </c>
      <c r="E150" s="416">
        <v>0.81</v>
      </c>
      <c r="F150" s="412" t="s">
        <v>486</v>
      </c>
      <c r="G150" s="356" t="s">
        <v>615</v>
      </c>
      <c r="H150" s="162" t="s">
        <v>531</v>
      </c>
      <c r="I150" s="363"/>
      <c r="J150" s="382"/>
      <c r="K150" s="185"/>
    </row>
    <row r="151" spans="1:11" s="186" customFormat="1" ht="23.25" customHeight="1">
      <c r="A151" s="300"/>
      <c r="B151" s="455" t="s">
        <v>15</v>
      </c>
      <c r="C151" s="307"/>
      <c r="D151" s="308"/>
      <c r="E151" s="457">
        <f>E152</f>
        <v>14.76</v>
      </c>
      <c r="F151" s="307"/>
      <c r="G151" s="356"/>
      <c r="H151" s="307"/>
      <c r="I151" s="307"/>
      <c r="J151" s="382"/>
      <c r="K151" s="185"/>
    </row>
    <row r="152" spans="1:11" s="186" customFormat="1" ht="80.25" customHeight="1">
      <c r="A152" s="191">
        <v>84</v>
      </c>
      <c r="B152" s="57" t="s">
        <v>303</v>
      </c>
      <c r="C152" s="46" t="s">
        <v>304</v>
      </c>
      <c r="D152" s="193" t="s">
        <v>340</v>
      </c>
      <c r="E152" s="190">
        <v>14.76</v>
      </c>
      <c r="F152" s="412" t="s">
        <v>486</v>
      </c>
      <c r="G152" s="356" t="s">
        <v>616</v>
      </c>
      <c r="H152" s="162" t="s">
        <v>531</v>
      </c>
      <c r="I152" s="363"/>
      <c r="J152" s="382"/>
      <c r="K152" s="185"/>
    </row>
    <row r="153" spans="1:11" s="181" customFormat="1" ht="19.5" customHeight="1">
      <c r="A153" s="642" t="s">
        <v>22</v>
      </c>
      <c r="B153" s="642"/>
      <c r="C153" s="329"/>
      <c r="D153" s="329"/>
      <c r="E153" s="330">
        <f>E145+E134+E106+E101+E83+E68+E37+E14+E7+E34</f>
        <v>1194.7822</v>
      </c>
      <c r="F153" s="329"/>
      <c r="G153" s="329"/>
      <c r="H153" s="329"/>
      <c r="I153" s="302"/>
      <c r="J153" s="388"/>
      <c r="K153" s="180"/>
    </row>
    <row r="154" spans="2:11" ht="15.75">
      <c r="B154" s="641"/>
      <c r="C154" s="641"/>
      <c r="D154" s="641"/>
      <c r="E154" s="641"/>
      <c r="F154" s="641"/>
      <c r="G154" s="418"/>
      <c r="H154" s="418"/>
      <c r="J154" s="382"/>
      <c r="K154" s="167"/>
    </row>
    <row r="156" ht="15.75">
      <c r="G156" s="352" t="s">
        <v>617</v>
      </c>
    </row>
  </sheetData>
  <sheetProtection/>
  <autoFilter ref="A6:M153"/>
  <mergeCells count="15">
    <mergeCell ref="C22:C23"/>
    <mergeCell ref="G4:G6"/>
    <mergeCell ref="B154:F154"/>
    <mergeCell ref="A153:B153"/>
    <mergeCell ref="A1:B1"/>
    <mergeCell ref="A2:I2"/>
    <mergeCell ref="A4:A6"/>
    <mergeCell ref="B4:B6"/>
    <mergeCell ref="C4:C6"/>
    <mergeCell ref="D4:D6"/>
    <mergeCell ref="E4:E6"/>
    <mergeCell ref="H4:H6"/>
    <mergeCell ref="A3:I3"/>
    <mergeCell ref="F4:F6"/>
    <mergeCell ref="I4:I6"/>
  </mergeCells>
  <printOptions/>
  <pageMargins left="0.29" right="0.2" top="0.32" bottom="0.42" header="0.3" footer="0.2"/>
  <pageSetup fitToHeight="0" fitToWidth="1" horizontalDpi="600" verticalDpi="600" orientation="landscape" paperSize="9" scale="6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56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J4" sqref="J4:J5"/>
    </sheetView>
  </sheetViews>
  <sheetFormatPr defaultColWidth="9.00390625" defaultRowHeight="15.75"/>
  <cols>
    <col min="1" max="1" width="5.625" style="495" customWidth="1"/>
    <col min="2" max="2" width="30.375" style="3" customWidth="1"/>
    <col min="3" max="3" width="22.50390625" style="495" customWidth="1"/>
    <col min="4" max="4" width="14.375" style="3" customWidth="1"/>
    <col min="5" max="5" width="9.00390625" style="496" customWidth="1"/>
    <col min="6" max="6" width="7.875" style="496" customWidth="1"/>
    <col min="7" max="8" width="8.75390625" style="496" bestFit="1" customWidth="1"/>
    <col min="9" max="9" width="7.375" style="496" customWidth="1"/>
    <col min="10" max="10" width="27.25390625" style="495" customWidth="1"/>
    <col min="11" max="11" width="12.25390625" style="3" customWidth="1"/>
    <col min="12" max="12" width="14.375" style="3" customWidth="1"/>
    <col min="13" max="16384" width="9.00390625" style="3" customWidth="1"/>
  </cols>
  <sheetData>
    <row r="1" spans="1:2" ht="18.75">
      <c r="A1" s="650" t="s">
        <v>647</v>
      </c>
      <c r="B1" s="650"/>
    </row>
    <row r="2" spans="1:12" ht="41.25" customHeight="1">
      <c r="A2" s="655" t="s">
        <v>652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</row>
    <row r="3" spans="1:12" ht="37.5" customHeight="1">
      <c r="A3" s="662" t="s">
        <v>655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</row>
    <row r="4" spans="1:12" ht="20.25" customHeight="1">
      <c r="A4" s="654" t="s">
        <v>0</v>
      </c>
      <c r="B4" s="654" t="s">
        <v>1</v>
      </c>
      <c r="C4" s="657" t="s">
        <v>2</v>
      </c>
      <c r="D4" s="654" t="s">
        <v>3</v>
      </c>
      <c r="E4" s="654" t="s">
        <v>30</v>
      </c>
      <c r="F4" s="654" t="s">
        <v>14</v>
      </c>
      <c r="G4" s="654"/>
      <c r="H4" s="654"/>
      <c r="I4" s="654"/>
      <c r="J4" s="654" t="s">
        <v>12</v>
      </c>
      <c r="K4" s="654" t="s">
        <v>4</v>
      </c>
      <c r="L4" s="654" t="s">
        <v>5</v>
      </c>
    </row>
    <row r="5" spans="1:12" ht="89.25" customHeight="1">
      <c r="A5" s="654"/>
      <c r="B5" s="654"/>
      <c r="C5" s="658"/>
      <c r="D5" s="654"/>
      <c r="E5" s="654"/>
      <c r="F5" s="100" t="s">
        <v>6</v>
      </c>
      <c r="G5" s="100" t="s">
        <v>10</v>
      </c>
      <c r="H5" s="100" t="s">
        <v>9</v>
      </c>
      <c r="I5" s="100" t="s">
        <v>7</v>
      </c>
      <c r="J5" s="654"/>
      <c r="K5" s="654"/>
      <c r="L5" s="654"/>
    </row>
    <row r="6" spans="1:12" s="103" customFormat="1" ht="27" customHeight="1">
      <c r="A6" s="100" t="s">
        <v>8</v>
      </c>
      <c r="B6" s="100" t="s">
        <v>13</v>
      </c>
      <c r="C6" s="100"/>
      <c r="D6" s="497"/>
      <c r="E6" s="498">
        <f>E7+E10+E13+E15</f>
        <v>5.9399999999999995</v>
      </c>
      <c r="F6" s="498">
        <f>F7+F10+F13+F15</f>
        <v>1.74</v>
      </c>
      <c r="G6" s="498">
        <f>G7+G10+G13+G15</f>
        <v>0</v>
      </c>
      <c r="H6" s="498">
        <f>H7+H10+H13+H15</f>
        <v>0</v>
      </c>
      <c r="I6" s="498">
        <f>I7+I10+I13+I15</f>
        <v>4.2</v>
      </c>
      <c r="J6" s="499"/>
      <c r="K6" s="100"/>
      <c r="L6" s="497"/>
    </row>
    <row r="7" spans="1:12" s="103" customFormat="1" ht="27" customHeight="1">
      <c r="A7" s="100"/>
      <c r="B7" s="232" t="s">
        <v>89</v>
      </c>
      <c r="C7" s="100"/>
      <c r="D7" s="497"/>
      <c r="E7" s="498">
        <f>E9+E8</f>
        <v>2.13</v>
      </c>
      <c r="F7" s="498">
        <f>F9+F8</f>
        <v>0.22000000000000003</v>
      </c>
      <c r="G7" s="498">
        <f>G9+G8</f>
        <v>0</v>
      </c>
      <c r="H7" s="498">
        <f>H9+H8</f>
        <v>0</v>
      </c>
      <c r="I7" s="498">
        <f>I9+I8</f>
        <v>1.9100000000000001</v>
      </c>
      <c r="J7" s="499"/>
      <c r="K7" s="100"/>
      <c r="L7" s="497"/>
    </row>
    <row r="8" spans="1:12" ht="162" customHeight="1">
      <c r="A8" s="2">
        <v>1</v>
      </c>
      <c r="B8" s="1" t="s">
        <v>168</v>
      </c>
      <c r="C8" s="2" t="s">
        <v>21</v>
      </c>
      <c r="D8" s="2" t="s">
        <v>169</v>
      </c>
      <c r="E8" s="67">
        <v>1.73</v>
      </c>
      <c r="F8" s="67">
        <v>0.17</v>
      </c>
      <c r="G8" s="67"/>
      <c r="H8" s="67"/>
      <c r="I8" s="67">
        <f>E8-F8</f>
        <v>1.56</v>
      </c>
      <c r="J8" s="2" t="s">
        <v>170</v>
      </c>
      <c r="K8" s="2" t="s">
        <v>121</v>
      </c>
      <c r="L8" s="49"/>
    </row>
    <row r="9" spans="1:12" ht="71.25" customHeight="1">
      <c r="A9" s="2">
        <f>A8+1</f>
        <v>2</v>
      </c>
      <c r="B9" s="1" t="s">
        <v>490</v>
      </c>
      <c r="C9" s="2" t="s">
        <v>21</v>
      </c>
      <c r="D9" s="2" t="s">
        <v>92</v>
      </c>
      <c r="E9" s="67">
        <f>F9+I9</f>
        <v>0.39999999999999997</v>
      </c>
      <c r="F9" s="67">
        <v>0.05</v>
      </c>
      <c r="G9" s="67"/>
      <c r="H9" s="67"/>
      <c r="I9" s="67">
        <v>0.35</v>
      </c>
      <c r="J9" s="2" t="s">
        <v>136</v>
      </c>
      <c r="K9" s="2" t="s">
        <v>121</v>
      </c>
      <c r="L9" s="49"/>
    </row>
    <row r="10" spans="1:12" s="103" customFormat="1" ht="27.75" customHeight="1">
      <c r="A10" s="500"/>
      <c r="B10" s="232" t="s">
        <v>90</v>
      </c>
      <c r="C10" s="500"/>
      <c r="D10" s="82"/>
      <c r="E10" s="501">
        <f>E11+E12</f>
        <v>1.5</v>
      </c>
      <c r="F10" s="501">
        <f>F11+F12</f>
        <v>0.36</v>
      </c>
      <c r="G10" s="501">
        <f>G11+G12</f>
        <v>0</v>
      </c>
      <c r="H10" s="501">
        <f>H11+H12</f>
        <v>0</v>
      </c>
      <c r="I10" s="501">
        <f>I11+I12</f>
        <v>1.1400000000000001</v>
      </c>
      <c r="J10" s="500"/>
      <c r="K10" s="82"/>
      <c r="L10" s="82"/>
    </row>
    <row r="11" spans="1:12" ht="123" customHeight="1">
      <c r="A11" s="44">
        <f>A9+1</f>
        <v>3</v>
      </c>
      <c r="B11" s="4" t="s">
        <v>490</v>
      </c>
      <c r="C11" s="8" t="s">
        <v>21</v>
      </c>
      <c r="D11" s="8" t="s">
        <v>93</v>
      </c>
      <c r="E11" s="9">
        <f>F11+I11</f>
        <v>0.8</v>
      </c>
      <c r="F11" s="9">
        <v>0.2</v>
      </c>
      <c r="G11" s="10"/>
      <c r="H11" s="10"/>
      <c r="I11" s="11">
        <v>0.6</v>
      </c>
      <c r="J11" s="12" t="s">
        <v>43</v>
      </c>
      <c r="K11" s="2" t="s">
        <v>121</v>
      </c>
      <c r="L11" s="218"/>
    </row>
    <row r="12" spans="1:12" ht="132.75" customHeight="1">
      <c r="A12" s="44">
        <f>A11+1</f>
        <v>4</v>
      </c>
      <c r="B12" s="32" t="s">
        <v>495</v>
      </c>
      <c r="C12" s="8" t="s">
        <v>21</v>
      </c>
      <c r="D12" s="13" t="s">
        <v>114</v>
      </c>
      <c r="E12" s="9">
        <f>F12+I12</f>
        <v>0.7000000000000001</v>
      </c>
      <c r="F12" s="10">
        <v>0.16</v>
      </c>
      <c r="G12" s="11"/>
      <c r="H12" s="10"/>
      <c r="I12" s="10">
        <v>0.54</v>
      </c>
      <c r="J12" s="17" t="s">
        <v>44</v>
      </c>
      <c r="K12" s="2" t="s">
        <v>121</v>
      </c>
      <c r="L12" s="218"/>
    </row>
    <row r="13" spans="1:12" s="103" customFormat="1" ht="30" customHeight="1">
      <c r="A13" s="500"/>
      <c r="B13" s="232" t="s">
        <v>77</v>
      </c>
      <c r="C13" s="500"/>
      <c r="D13" s="82"/>
      <c r="E13" s="501">
        <f>E14</f>
        <v>0.43</v>
      </c>
      <c r="F13" s="501">
        <f>F14</f>
        <v>0.42</v>
      </c>
      <c r="G13" s="501"/>
      <c r="H13" s="501"/>
      <c r="I13" s="501">
        <f>I14</f>
        <v>0.01</v>
      </c>
      <c r="J13" s="500"/>
      <c r="K13" s="82"/>
      <c r="L13" s="82"/>
    </row>
    <row r="14" spans="1:12" s="495" customFormat="1" ht="66" customHeight="1">
      <c r="A14" s="2">
        <f>A12+1</f>
        <v>5</v>
      </c>
      <c r="B14" s="4" t="s">
        <v>494</v>
      </c>
      <c r="C14" s="8" t="s">
        <v>21</v>
      </c>
      <c r="D14" s="2" t="s">
        <v>95</v>
      </c>
      <c r="E14" s="67">
        <v>0.43</v>
      </c>
      <c r="F14" s="67">
        <v>0.42</v>
      </c>
      <c r="G14" s="67"/>
      <c r="H14" s="67"/>
      <c r="I14" s="67">
        <v>0.01</v>
      </c>
      <c r="J14" s="17" t="s">
        <v>29</v>
      </c>
      <c r="K14" s="2" t="s">
        <v>121</v>
      </c>
      <c r="L14" s="2"/>
    </row>
    <row r="15" spans="1:12" s="503" customFormat="1" ht="27" customHeight="1">
      <c r="A15" s="100"/>
      <c r="B15" s="232" t="s">
        <v>88</v>
      </c>
      <c r="C15" s="502"/>
      <c r="D15" s="100"/>
      <c r="E15" s="498">
        <f>E16+E17</f>
        <v>1.88</v>
      </c>
      <c r="F15" s="498">
        <f>F16+F17</f>
        <v>0.74</v>
      </c>
      <c r="G15" s="498">
        <f>G16+G17</f>
        <v>0</v>
      </c>
      <c r="H15" s="498">
        <f>H16+H17</f>
        <v>0</v>
      </c>
      <c r="I15" s="498">
        <f>I16+I17</f>
        <v>1.1400000000000001</v>
      </c>
      <c r="J15" s="42"/>
      <c r="K15" s="100"/>
      <c r="L15" s="100"/>
    </row>
    <row r="16" spans="1:12" ht="78" customHeight="1">
      <c r="A16" s="16">
        <f>A14+1</f>
        <v>6</v>
      </c>
      <c r="B16" s="39" t="s">
        <v>493</v>
      </c>
      <c r="C16" s="8" t="s">
        <v>60</v>
      </c>
      <c r="D16" s="8" t="s">
        <v>143</v>
      </c>
      <c r="E16" s="10">
        <v>0.95</v>
      </c>
      <c r="F16" s="10">
        <v>0.32</v>
      </c>
      <c r="G16" s="10"/>
      <c r="H16" s="10"/>
      <c r="I16" s="10">
        <v>0.63</v>
      </c>
      <c r="J16" s="350" t="s">
        <v>137</v>
      </c>
      <c r="K16" s="12" t="s">
        <v>54</v>
      </c>
      <c r="L16" s="12"/>
    </row>
    <row r="17" spans="1:12" s="28" customFormat="1" ht="72.75" customHeight="1">
      <c r="A17" s="5">
        <f>A16+1</f>
        <v>7</v>
      </c>
      <c r="B17" s="39" t="s">
        <v>492</v>
      </c>
      <c r="C17" s="8" t="s">
        <v>21</v>
      </c>
      <c r="D17" s="8" t="s">
        <v>144</v>
      </c>
      <c r="E17" s="10">
        <v>0.93</v>
      </c>
      <c r="F17" s="10">
        <v>0.42</v>
      </c>
      <c r="G17" s="10"/>
      <c r="H17" s="10"/>
      <c r="I17" s="10">
        <v>0.51</v>
      </c>
      <c r="J17" s="350" t="s">
        <v>138</v>
      </c>
      <c r="K17" s="12" t="s">
        <v>54</v>
      </c>
      <c r="L17" s="39"/>
    </row>
    <row r="18" spans="1:12" s="103" customFormat="1" ht="25.5" customHeight="1">
      <c r="A18" s="504" t="s">
        <v>11</v>
      </c>
      <c r="B18" s="505" t="s">
        <v>36</v>
      </c>
      <c r="C18" s="505"/>
      <c r="D18" s="100"/>
      <c r="E18" s="234">
        <f>E19+E21</f>
        <v>0.89</v>
      </c>
      <c r="F18" s="234">
        <f>F19+F21</f>
        <v>0.5399</v>
      </c>
      <c r="G18" s="234">
        <f>G19+G21</f>
        <v>0</v>
      </c>
      <c r="H18" s="234">
        <f>H19+H21</f>
        <v>0</v>
      </c>
      <c r="I18" s="234">
        <f>I19+I21</f>
        <v>0.35009999999999997</v>
      </c>
      <c r="J18" s="506"/>
      <c r="K18" s="100"/>
      <c r="L18" s="505"/>
    </row>
    <row r="19" spans="1:12" s="103" customFormat="1" ht="27" customHeight="1">
      <c r="A19" s="504"/>
      <c r="B19" s="507" t="s">
        <v>77</v>
      </c>
      <c r="C19" s="505"/>
      <c r="D19" s="100"/>
      <c r="E19" s="234">
        <f>E20</f>
        <v>0.5</v>
      </c>
      <c r="F19" s="234">
        <f>F20</f>
        <v>0.1499</v>
      </c>
      <c r="G19" s="234">
        <f>G20</f>
        <v>0</v>
      </c>
      <c r="H19" s="234">
        <f>H20</f>
        <v>0</v>
      </c>
      <c r="I19" s="234">
        <f>I20</f>
        <v>0.35009999999999997</v>
      </c>
      <c r="J19" s="506"/>
      <c r="K19" s="100"/>
      <c r="L19" s="505"/>
    </row>
    <row r="20" spans="1:12" ht="69" customHeight="1">
      <c r="A20" s="5">
        <f>A17+1</f>
        <v>8</v>
      </c>
      <c r="B20" s="29" t="s">
        <v>37</v>
      </c>
      <c r="C20" s="20" t="s">
        <v>38</v>
      </c>
      <c r="D20" s="2" t="s">
        <v>33</v>
      </c>
      <c r="E20" s="21">
        <v>0.5</v>
      </c>
      <c r="F20" s="21">
        <v>0.1499</v>
      </c>
      <c r="G20" s="21"/>
      <c r="H20" s="21"/>
      <c r="I20" s="21">
        <f>E20-F20</f>
        <v>0.35009999999999997</v>
      </c>
      <c r="J20" s="22" t="s">
        <v>511</v>
      </c>
      <c r="K20" s="2" t="s">
        <v>121</v>
      </c>
      <c r="L20" s="4"/>
    </row>
    <row r="21" spans="1:12" s="103" customFormat="1" ht="30.75" customHeight="1">
      <c r="A21" s="504"/>
      <c r="B21" s="507" t="s">
        <v>88</v>
      </c>
      <c r="C21" s="505"/>
      <c r="D21" s="100"/>
      <c r="E21" s="234">
        <f>E22</f>
        <v>0.39</v>
      </c>
      <c r="F21" s="234">
        <f>F22</f>
        <v>0.39</v>
      </c>
      <c r="G21" s="234">
        <f>G22</f>
        <v>0</v>
      </c>
      <c r="H21" s="234">
        <f>H22</f>
        <v>0</v>
      </c>
      <c r="I21" s="234">
        <f>I22</f>
        <v>0</v>
      </c>
      <c r="J21" s="506"/>
      <c r="K21" s="100"/>
      <c r="L21" s="232"/>
    </row>
    <row r="22" spans="1:12" s="28" customFormat="1" ht="74.25" customHeight="1">
      <c r="A22" s="16">
        <f>A20+1</f>
        <v>9</v>
      </c>
      <c r="B22" s="39" t="s">
        <v>117</v>
      </c>
      <c r="C22" s="8" t="s">
        <v>117</v>
      </c>
      <c r="D22" s="19" t="s">
        <v>515</v>
      </c>
      <c r="E22" s="10">
        <v>0.39</v>
      </c>
      <c r="F22" s="10">
        <v>0.39</v>
      </c>
      <c r="G22" s="10"/>
      <c r="H22" s="10"/>
      <c r="I22" s="10"/>
      <c r="J22" s="350" t="s">
        <v>139</v>
      </c>
      <c r="K22" s="12" t="s">
        <v>54</v>
      </c>
      <c r="L22" s="12"/>
    </row>
    <row r="23" spans="1:12" s="103" customFormat="1" ht="26.25" customHeight="1">
      <c r="A23" s="508" t="s">
        <v>47</v>
      </c>
      <c r="B23" s="505" t="s">
        <v>15</v>
      </c>
      <c r="C23" s="505"/>
      <c r="D23" s="100"/>
      <c r="E23" s="234">
        <f>E24+E27</f>
        <v>26.533</v>
      </c>
      <c r="F23" s="234">
        <f>F24+F27</f>
        <v>6.07</v>
      </c>
      <c r="G23" s="234">
        <f>G24+G27</f>
        <v>0</v>
      </c>
      <c r="H23" s="234">
        <f>H24+H27</f>
        <v>0</v>
      </c>
      <c r="I23" s="234">
        <f>I24+I27</f>
        <v>20.46</v>
      </c>
      <c r="J23" s="506"/>
      <c r="K23" s="100"/>
      <c r="L23" s="232"/>
    </row>
    <row r="24" spans="1:12" ht="25.5" customHeight="1">
      <c r="A24" s="100"/>
      <c r="B24" s="243" t="s">
        <v>77</v>
      </c>
      <c r="C24" s="509"/>
      <c r="D24" s="234"/>
      <c r="E24" s="234">
        <f>E25+E26</f>
        <v>7.5</v>
      </c>
      <c r="F24" s="234">
        <f>F25+F26</f>
        <v>6</v>
      </c>
      <c r="G24" s="234">
        <f>G25+G26</f>
        <v>0</v>
      </c>
      <c r="H24" s="234">
        <f>H25+H26</f>
        <v>0</v>
      </c>
      <c r="I24" s="234">
        <f>I25+I26</f>
        <v>1.5</v>
      </c>
      <c r="J24" s="44"/>
      <c r="K24" s="218"/>
      <c r="L24" s="218"/>
    </row>
    <row r="25" spans="1:12" ht="75" customHeight="1">
      <c r="A25" s="5">
        <f>A22+1</f>
        <v>10</v>
      </c>
      <c r="B25" s="4" t="s">
        <v>512</v>
      </c>
      <c r="C25" s="6" t="s">
        <v>32</v>
      </c>
      <c r="D25" s="2" t="s">
        <v>33</v>
      </c>
      <c r="E25" s="21">
        <v>6</v>
      </c>
      <c r="F25" s="21">
        <v>5</v>
      </c>
      <c r="G25" s="21"/>
      <c r="H25" s="21"/>
      <c r="I25" s="21">
        <v>1</v>
      </c>
      <c r="J25" s="6" t="s">
        <v>134</v>
      </c>
      <c r="K25" s="2" t="s">
        <v>122</v>
      </c>
      <c r="L25" s="4"/>
    </row>
    <row r="26" spans="1:12" ht="69" customHeight="1">
      <c r="A26" s="5">
        <f>A25+1</f>
        <v>11</v>
      </c>
      <c r="B26" s="4" t="s">
        <v>34</v>
      </c>
      <c r="C26" s="6" t="s">
        <v>39</v>
      </c>
      <c r="D26" s="2" t="s">
        <v>35</v>
      </c>
      <c r="E26" s="21">
        <v>1.5</v>
      </c>
      <c r="F26" s="21">
        <v>1</v>
      </c>
      <c r="G26" s="21"/>
      <c r="H26" s="21"/>
      <c r="I26" s="21">
        <v>0.5</v>
      </c>
      <c r="J26" s="6" t="s">
        <v>135</v>
      </c>
      <c r="K26" s="2" t="s">
        <v>122</v>
      </c>
      <c r="L26" s="4"/>
    </row>
    <row r="27" spans="1:12" ht="25.5" customHeight="1">
      <c r="A27" s="100"/>
      <c r="B27" s="243" t="s">
        <v>88</v>
      </c>
      <c r="C27" s="509"/>
      <c r="D27" s="234"/>
      <c r="E27" s="234">
        <f>E28</f>
        <v>19.033</v>
      </c>
      <c r="F27" s="234">
        <f>F28</f>
        <v>0.07</v>
      </c>
      <c r="G27" s="234">
        <f>G28</f>
        <v>0</v>
      </c>
      <c r="H27" s="234">
        <f>H28</f>
        <v>0</v>
      </c>
      <c r="I27" s="234">
        <f>I28</f>
        <v>18.96</v>
      </c>
      <c r="J27" s="44"/>
      <c r="K27" s="218"/>
      <c r="L27" s="218"/>
    </row>
    <row r="28" spans="1:13" ht="75" customHeight="1">
      <c r="A28" s="5">
        <f>A26+1</f>
        <v>12</v>
      </c>
      <c r="B28" s="4" t="s">
        <v>513</v>
      </c>
      <c r="C28" s="6" t="s">
        <v>145</v>
      </c>
      <c r="D28" s="2" t="s">
        <v>146</v>
      </c>
      <c r="E28" s="206">
        <v>19.033</v>
      </c>
      <c r="F28" s="206">
        <v>0.07</v>
      </c>
      <c r="G28" s="206"/>
      <c r="H28" s="206"/>
      <c r="I28" s="206">
        <v>18.96</v>
      </c>
      <c r="J28" s="6" t="s">
        <v>164</v>
      </c>
      <c r="K28" s="2" t="s">
        <v>122</v>
      </c>
      <c r="L28" s="4"/>
      <c r="M28" s="207"/>
    </row>
    <row r="29" spans="1:12" s="24" customFormat="1" ht="26.25" customHeight="1">
      <c r="A29" s="227" t="s">
        <v>48</v>
      </c>
      <c r="B29" s="42" t="s">
        <v>113</v>
      </c>
      <c r="C29" s="220"/>
      <c r="D29" s="220"/>
      <c r="E29" s="244">
        <f>E30+E32</f>
        <v>0.38</v>
      </c>
      <c r="F29" s="244">
        <f>F30+F32</f>
        <v>0.38</v>
      </c>
      <c r="G29" s="244">
        <f>G30+G32</f>
        <v>0</v>
      </c>
      <c r="H29" s="244">
        <f>H30+H32</f>
        <v>0</v>
      </c>
      <c r="I29" s="244">
        <f>I30+I32</f>
        <v>0</v>
      </c>
      <c r="J29" s="220"/>
      <c r="K29" s="220"/>
      <c r="L29" s="220"/>
    </row>
    <row r="30" spans="1:12" s="24" customFormat="1" ht="30.75" customHeight="1">
      <c r="A30" s="227"/>
      <c r="B30" s="510" t="s">
        <v>90</v>
      </c>
      <c r="C30" s="220"/>
      <c r="D30" s="220"/>
      <c r="E30" s="244">
        <f>E31</f>
        <v>0.18</v>
      </c>
      <c r="F30" s="244">
        <f aca="true" t="shared" si="0" ref="E30:I32">F31</f>
        <v>0.18</v>
      </c>
      <c r="G30" s="244">
        <f t="shared" si="0"/>
        <v>0</v>
      </c>
      <c r="H30" s="244">
        <f t="shared" si="0"/>
        <v>0</v>
      </c>
      <c r="I30" s="244">
        <f t="shared" si="0"/>
        <v>0</v>
      </c>
      <c r="J30" s="220"/>
      <c r="K30" s="220"/>
      <c r="L30" s="220"/>
    </row>
    <row r="31" spans="1:13" s="24" customFormat="1" ht="78" customHeight="1">
      <c r="A31" s="26">
        <f>A28+1</f>
        <v>13</v>
      </c>
      <c r="B31" s="27" t="s">
        <v>167</v>
      </c>
      <c r="C31" s="8" t="s">
        <v>165</v>
      </c>
      <c r="D31" s="19" t="s">
        <v>166</v>
      </c>
      <c r="E31" s="10">
        <v>0.18</v>
      </c>
      <c r="F31" s="10">
        <v>0.18</v>
      </c>
      <c r="G31" s="10"/>
      <c r="H31" s="10"/>
      <c r="I31" s="10"/>
      <c r="J31" s="12" t="s">
        <v>514</v>
      </c>
      <c r="K31" s="12" t="s">
        <v>54</v>
      </c>
      <c r="L31" s="17"/>
      <c r="M31" s="28"/>
    </row>
    <row r="32" spans="1:12" s="24" customFormat="1" ht="30.75" customHeight="1">
      <c r="A32" s="227"/>
      <c r="B32" s="510" t="s">
        <v>99</v>
      </c>
      <c r="C32" s="220"/>
      <c r="D32" s="220"/>
      <c r="E32" s="244">
        <f t="shared" si="0"/>
        <v>0.2</v>
      </c>
      <c r="F32" s="244">
        <f t="shared" si="0"/>
        <v>0.2</v>
      </c>
      <c r="G32" s="244">
        <f t="shared" si="0"/>
        <v>0</v>
      </c>
      <c r="H32" s="244">
        <f t="shared" si="0"/>
        <v>0</v>
      </c>
      <c r="I32" s="244">
        <f t="shared" si="0"/>
        <v>0</v>
      </c>
      <c r="J32" s="220"/>
      <c r="K32" s="220"/>
      <c r="L32" s="220"/>
    </row>
    <row r="33" spans="1:13" s="24" customFormat="1" ht="78" customHeight="1">
      <c r="A33" s="26">
        <f>A31+1</f>
        <v>14</v>
      </c>
      <c r="B33" s="27" t="s">
        <v>171</v>
      </c>
      <c r="C33" s="8" t="s">
        <v>172</v>
      </c>
      <c r="D33" s="19" t="s">
        <v>173</v>
      </c>
      <c r="E33" s="10">
        <f>SUM(F33:I33)</f>
        <v>0.2</v>
      </c>
      <c r="F33" s="10">
        <v>0.2</v>
      </c>
      <c r="G33" s="10"/>
      <c r="H33" s="10"/>
      <c r="I33" s="10"/>
      <c r="J33" s="12" t="s">
        <v>174</v>
      </c>
      <c r="K33" s="12" t="s">
        <v>54</v>
      </c>
      <c r="L33" s="17"/>
      <c r="M33" s="28"/>
    </row>
    <row r="34" spans="1:12" s="40" customFormat="1" ht="25.5" customHeight="1">
      <c r="A34" s="511" t="s">
        <v>49</v>
      </c>
      <c r="B34" s="42" t="s">
        <v>67</v>
      </c>
      <c r="C34" s="264"/>
      <c r="D34" s="283"/>
      <c r="E34" s="512">
        <f>E35</f>
        <v>16</v>
      </c>
      <c r="F34" s="512">
        <f>F35</f>
        <v>15.5</v>
      </c>
      <c r="G34" s="512">
        <f>G35</f>
        <v>0</v>
      </c>
      <c r="H34" s="512">
        <f>H35</f>
        <v>0</v>
      </c>
      <c r="I34" s="512">
        <f>I35</f>
        <v>0.5</v>
      </c>
      <c r="J34" s="264"/>
      <c r="K34" s="264"/>
      <c r="L34" s="264"/>
    </row>
    <row r="35" spans="1:12" s="40" customFormat="1" ht="27" customHeight="1">
      <c r="A35" s="511"/>
      <c r="B35" s="510" t="s">
        <v>104</v>
      </c>
      <c r="C35" s="264"/>
      <c r="D35" s="283"/>
      <c r="E35" s="512">
        <f>E36+E37</f>
        <v>16</v>
      </c>
      <c r="F35" s="512">
        <f>F36+F37</f>
        <v>15.5</v>
      </c>
      <c r="G35" s="512">
        <f>G36+G37</f>
        <v>0</v>
      </c>
      <c r="H35" s="512">
        <f>H36+H37</f>
        <v>0</v>
      </c>
      <c r="I35" s="512">
        <f>I36+I37</f>
        <v>0.5</v>
      </c>
      <c r="J35" s="264"/>
      <c r="K35" s="264"/>
      <c r="L35" s="264"/>
    </row>
    <row r="36" spans="1:12" s="40" customFormat="1" ht="86.25" customHeight="1">
      <c r="A36" s="14">
        <f>A33+1</f>
        <v>15</v>
      </c>
      <c r="B36" s="27" t="s">
        <v>68</v>
      </c>
      <c r="C36" s="15" t="s">
        <v>69</v>
      </c>
      <c r="D36" s="15" t="s">
        <v>70</v>
      </c>
      <c r="E36" s="35">
        <f>SUM(F36:I36)</f>
        <v>6</v>
      </c>
      <c r="F36" s="35">
        <v>6</v>
      </c>
      <c r="G36" s="37">
        <v>0</v>
      </c>
      <c r="H36" s="37">
        <v>0</v>
      </c>
      <c r="I36" s="37">
        <v>0</v>
      </c>
      <c r="J36" s="2" t="s">
        <v>125</v>
      </c>
      <c r="K36" s="15" t="s">
        <v>54</v>
      </c>
      <c r="L36" s="15"/>
    </row>
    <row r="37" spans="1:12" s="40" customFormat="1" ht="109.5" customHeight="1">
      <c r="A37" s="14">
        <f>A36+1</f>
        <v>16</v>
      </c>
      <c r="B37" s="41" t="s">
        <v>71</v>
      </c>
      <c r="C37" s="15" t="s">
        <v>69</v>
      </c>
      <c r="D37" s="15" t="s">
        <v>72</v>
      </c>
      <c r="E37" s="35">
        <f>SUM(F37:I37)</f>
        <v>10</v>
      </c>
      <c r="F37" s="35">
        <v>9.5</v>
      </c>
      <c r="G37" s="37">
        <v>0</v>
      </c>
      <c r="H37" s="37">
        <v>0</v>
      </c>
      <c r="I37" s="37">
        <v>0.5</v>
      </c>
      <c r="J37" s="2" t="s">
        <v>141</v>
      </c>
      <c r="K37" s="15" t="s">
        <v>54</v>
      </c>
      <c r="L37" s="15"/>
    </row>
    <row r="38" spans="1:12" s="40" customFormat="1" ht="30" customHeight="1">
      <c r="A38" s="513" t="s">
        <v>118</v>
      </c>
      <c r="B38" s="514" t="s">
        <v>78</v>
      </c>
      <c r="C38" s="514"/>
      <c r="D38" s="514"/>
      <c r="E38" s="515">
        <f>E39+E41</f>
        <v>8.34</v>
      </c>
      <c r="F38" s="515">
        <f>F39+F41</f>
        <v>8.3</v>
      </c>
      <c r="G38" s="515">
        <f>G39+G41</f>
        <v>0</v>
      </c>
      <c r="H38" s="515">
        <f>H39+H41</f>
        <v>0</v>
      </c>
      <c r="I38" s="515">
        <f>I39+I41</f>
        <v>0.04</v>
      </c>
      <c r="J38" s="2"/>
      <c r="K38" s="15"/>
      <c r="L38" s="15"/>
    </row>
    <row r="39" spans="1:12" s="40" customFormat="1" ht="30" customHeight="1">
      <c r="A39" s="513"/>
      <c r="B39" s="516" t="s">
        <v>104</v>
      </c>
      <c r="C39" s="514"/>
      <c r="D39" s="514"/>
      <c r="E39" s="515">
        <f>E40</f>
        <v>7</v>
      </c>
      <c r="F39" s="515">
        <f>F40</f>
        <v>7</v>
      </c>
      <c r="G39" s="515">
        <f>G40</f>
        <v>0</v>
      </c>
      <c r="H39" s="515">
        <f>H40</f>
        <v>0</v>
      </c>
      <c r="I39" s="515">
        <f>I40</f>
        <v>0</v>
      </c>
      <c r="J39" s="2"/>
      <c r="K39" s="15"/>
      <c r="L39" s="15"/>
    </row>
    <row r="40" spans="1:12" s="40" customFormat="1" ht="66.75" customHeight="1">
      <c r="A40" s="16">
        <f>A37+1</f>
        <v>17</v>
      </c>
      <c r="B40" s="41" t="s">
        <v>79</v>
      </c>
      <c r="C40" s="15" t="s">
        <v>69</v>
      </c>
      <c r="D40" s="15" t="s">
        <v>70</v>
      </c>
      <c r="E40" s="35">
        <f>SUM(F40:I40)</f>
        <v>7</v>
      </c>
      <c r="F40" s="35">
        <v>7</v>
      </c>
      <c r="G40" s="37"/>
      <c r="H40" s="37"/>
      <c r="I40" s="37"/>
      <c r="J40" s="2" t="s">
        <v>80</v>
      </c>
      <c r="K40" s="15" t="s">
        <v>63</v>
      </c>
      <c r="L40" s="15"/>
    </row>
    <row r="41" spans="1:12" s="40" customFormat="1" ht="29.25" customHeight="1">
      <c r="A41" s="511"/>
      <c r="B41" s="516" t="s">
        <v>108</v>
      </c>
      <c r="C41" s="514"/>
      <c r="D41" s="514"/>
      <c r="E41" s="515">
        <f>E42</f>
        <v>1.34</v>
      </c>
      <c r="F41" s="515">
        <f>F42</f>
        <v>1.3</v>
      </c>
      <c r="G41" s="515">
        <f>G42</f>
        <v>0</v>
      </c>
      <c r="H41" s="515">
        <f>H42</f>
        <v>0</v>
      </c>
      <c r="I41" s="515">
        <f>I42</f>
        <v>0.04</v>
      </c>
      <c r="J41" s="100"/>
      <c r="K41" s="514"/>
      <c r="L41" s="514"/>
    </row>
    <row r="42" spans="1:12" s="40" customFormat="1" ht="71.25" customHeight="1">
      <c r="A42" s="14">
        <f>A40+1</f>
        <v>18</v>
      </c>
      <c r="B42" s="27" t="s">
        <v>84</v>
      </c>
      <c r="C42" s="8" t="s">
        <v>85</v>
      </c>
      <c r="D42" s="15" t="s">
        <v>86</v>
      </c>
      <c r="E42" s="35">
        <f>SUM(F42:I42)</f>
        <v>1.34</v>
      </c>
      <c r="F42" s="35">
        <v>1.3</v>
      </c>
      <c r="G42" s="37"/>
      <c r="H42" s="37"/>
      <c r="I42" s="37">
        <v>0.04</v>
      </c>
      <c r="J42" s="22" t="s">
        <v>87</v>
      </c>
      <c r="K42" s="15" t="s">
        <v>63</v>
      </c>
      <c r="L42" s="15"/>
    </row>
    <row r="43" spans="1:13" s="33" customFormat="1" ht="26.25" customHeight="1">
      <c r="A43" s="511" t="s">
        <v>118</v>
      </c>
      <c r="B43" s="42" t="s">
        <v>20</v>
      </c>
      <c r="C43" s="42"/>
      <c r="D43" s="17"/>
      <c r="E43" s="512">
        <f>E44</f>
        <v>48.70869999999999</v>
      </c>
      <c r="F43" s="512">
        <f>F44</f>
        <v>32.379999999999995</v>
      </c>
      <c r="G43" s="512">
        <f>G44</f>
        <v>0</v>
      </c>
      <c r="H43" s="512">
        <f>H44</f>
        <v>0</v>
      </c>
      <c r="I43" s="512">
        <f>I44</f>
        <v>16.328699999999998</v>
      </c>
      <c r="J43" s="517"/>
      <c r="K43" s="42"/>
      <c r="L43" s="42"/>
      <c r="M43" s="109"/>
    </row>
    <row r="44" spans="1:13" s="33" customFormat="1" ht="33" customHeight="1">
      <c r="A44" s="511"/>
      <c r="B44" s="510" t="s">
        <v>108</v>
      </c>
      <c r="C44" s="42"/>
      <c r="D44" s="17"/>
      <c r="E44" s="512">
        <f>E45+E46+E47+E48+E49+E50+E51</f>
        <v>48.70869999999999</v>
      </c>
      <c r="F44" s="512">
        <f>F45+F46+F47+F48+F49+F50+F51</f>
        <v>32.379999999999995</v>
      </c>
      <c r="G44" s="512">
        <f>G45+G46+G47+G48+G49+G50+G51</f>
        <v>0</v>
      </c>
      <c r="H44" s="512">
        <f>H45+H46+H47+H48+H49+H50+H51</f>
        <v>0</v>
      </c>
      <c r="I44" s="512">
        <f>I45+I46+I47+I48+I49+I50+I51</f>
        <v>16.328699999999998</v>
      </c>
      <c r="J44" s="517"/>
      <c r="K44" s="42"/>
      <c r="L44" s="42"/>
      <c r="M44" s="109"/>
    </row>
    <row r="45" spans="1:13" s="33" customFormat="1" ht="57" customHeight="1">
      <c r="A45" s="26">
        <f>A42+1</f>
        <v>19</v>
      </c>
      <c r="B45" s="31" t="s">
        <v>106</v>
      </c>
      <c r="C45" s="8" t="s">
        <v>82</v>
      </c>
      <c r="D45" s="19" t="s">
        <v>107</v>
      </c>
      <c r="E45" s="35">
        <f>SUM(F45:I45)</f>
        <v>14.1387</v>
      </c>
      <c r="F45" s="35">
        <v>9.6</v>
      </c>
      <c r="G45" s="10"/>
      <c r="H45" s="10"/>
      <c r="I45" s="10">
        <v>4.5387</v>
      </c>
      <c r="J45" s="2" t="s">
        <v>127</v>
      </c>
      <c r="K45" s="15" t="s">
        <v>63</v>
      </c>
      <c r="L45" s="36"/>
      <c r="M45" s="25"/>
    </row>
    <row r="46" spans="1:12" s="213" customFormat="1" ht="39.75" customHeight="1">
      <c r="A46" s="208">
        <f aca="true" t="shared" si="1" ref="A46:A51">A45+1</f>
        <v>20</v>
      </c>
      <c r="B46" s="209" t="s">
        <v>175</v>
      </c>
      <c r="C46" s="651" t="s">
        <v>176</v>
      </c>
      <c r="D46" s="210" t="s">
        <v>221</v>
      </c>
      <c r="E46" s="211">
        <v>0.82</v>
      </c>
      <c r="F46" s="211">
        <v>0.77</v>
      </c>
      <c r="G46" s="211">
        <v>0</v>
      </c>
      <c r="H46" s="211">
        <v>0</v>
      </c>
      <c r="I46" s="212">
        <f aca="true" t="shared" si="2" ref="I46:I51">E46-F46</f>
        <v>0.04999999999999993</v>
      </c>
      <c r="J46" s="659" t="s">
        <v>177</v>
      </c>
      <c r="K46" s="15" t="s">
        <v>63</v>
      </c>
      <c r="L46" s="598" t="s">
        <v>188</v>
      </c>
    </row>
    <row r="47" spans="1:12" s="216" customFormat="1" ht="39.75" customHeight="1">
      <c r="A47" s="208">
        <f t="shared" si="1"/>
        <v>21</v>
      </c>
      <c r="B47" s="209" t="s">
        <v>178</v>
      </c>
      <c r="C47" s="651"/>
      <c r="D47" s="214" t="s">
        <v>507</v>
      </c>
      <c r="E47" s="211">
        <v>1.7</v>
      </c>
      <c r="F47" s="212">
        <v>1.5</v>
      </c>
      <c r="G47" s="215">
        <v>0</v>
      </c>
      <c r="H47" s="215">
        <v>0</v>
      </c>
      <c r="I47" s="212">
        <f t="shared" si="2"/>
        <v>0.19999999999999996</v>
      </c>
      <c r="J47" s="659"/>
      <c r="K47" s="15" t="s">
        <v>63</v>
      </c>
      <c r="L47" s="599"/>
    </row>
    <row r="48" spans="1:12" s="216" customFormat="1" ht="38.25" customHeight="1">
      <c r="A48" s="208">
        <f t="shared" si="1"/>
        <v>22</v>
      </c>
      <c r="B48" s="209" t="s">
        <v>179</v>
      </c>
      <c r="C48" s="651"/>
      <c r="D48" s="214" t="s">
        <v>208</v>
      </c>
      <c r="E48" s="211">
        <v>2.5</v>
      </c>
      <c r="F48" s="212">
        <v>2.2</v>
      </c>
      <c r="G48" s="215">
        <v>0</v>
      </c>
      <c r="H48" s="215">
        <v>0</v>
      </c>
      <c r="I48" s="212">
        <f t="shared" si="2"/>
        <v>0.2999999999999998</v>
      </c>
      <c r="J48" s="659"/>
      <c r="K48" s="15" t="s">
        <v>63</v>
      </c>
      <c r="L48" s="599"/>
    </row>
    <row r="49" spans="1:12" s="216" customFormat="1" ht="44.25" customHeight="1">
      <c r="A49" s="208">
        <f t="shared" si="1"/>
        <v>23</v>
      </c>
      <c r="B49" s="209" t="s">
        <v>181</v>
      </c>
      <c r="C49" s="651"/>
      <c r="D49" s="214" t="s">
        <v>182</v>
      </c>
      <c r="E49" s="211">
        <v>4.7</v>
      </c>
      <c r="F49" s="212">
        <v>4.2</v>
      </c>
      <c r="G49" s="215">
        <v>0</v>
      </c>
      <c r="H49" s="215">
        <v>0</v>
      </c>
      <c r="I49" s="212">
        <f t="shared" si="2"/>
        <v>0.5</v>
      </c>
      <c r="J49" s="659"/>
      <c r="K49" s="15" t="s">
        <v>63</v>
      </c>
      <c r="L49" s="600"/>
    </row>
    <row r="50" spans="1:12" s="216" customFormat="1" ht="48" customHeight="1">
      <c r="A50" s="208">
        <f t="shared" si="1"/>
        <v>24</v>
      </c>
      <c r="B50" s="209" t="s">
        <v>183</v>
      </c>
      <c r="C50" s="651" t="s">
        <v>184</v>
      </c>
      <c r="D50" s="214" t="s">
        <v>185</v>
      </c>
      <c r="E50" s="211">
        <v>18.52</v>
      </c>
      <c r="F50" s="212">
        <v>9.95</v>
      </c>
      <c r="G50" s="215">
        <v>0</v>
      </c>
      <c r="H50" s="215">
        <v>0</v>
      </c>
      <c r="I50" s="212">
        <f t="shared" si="2"/>
        <v>8.57</v>
      </c>
      <c r="J50" s="659" t="s">
        <v>186</v>
      </c>
      <c r="K50" s="15" t="s">
        <v>63</v>
      </c>
      <c r="L50" s="660" t="s">
        <v>189</v>
      </c>
    </row>
    <row r="51" spans="1:12" s="216" customFormat="1" ht="41.25" customHeight="1">
      <c r="A51" s="208">
        <f t="shared" si="1"/>
        <v>25</v>
      </c>
      <c r="B51" s="209" t="s">
        <v>187</v>
      </c>
      <c r="C51" s="651"/>
      <c r="D51" s="214" t="s">
        <v>215</v>
      </c>
      <c r="E51" s="211">
        <v>6.33</v>
      </c>
      <c r="F51" s="212">
        <v>4.16</v>
      </c>
      <c r="G51" s="215">
        <v>0</v>
      </c>
      <c r="H51" s="215">
        <v>0</v>
      </c>
      <c r="I51" s="212">
        <f t="shared" si="2"/>
        <v>2.17</v>
      </c>
      <c r="J51" s="659"/>
      <c r="K51" s="15" t="s">
        <v>63</v>
      </c>
      <c r="L51" s="661"/>
    </row>
    <row r="52" spans="1:12" s="103" customFormat="1" ht="35.25" customHeight="1">
      <c r="A52" s="652" t="s">
        <v>120</v>
      </c>
      <c r="B52" s="653"/>
      <c r="C52" s="500"/>
      <c r="D52" s="82"/>
      <c r="E52" s="501">
        <f>E43+E38+E34+E29+E23+E18+E6</f>
        <v>106.79169999999999</v>
      </c>
      <c r="F52" s="501">
        <f>F43+F38+F34+F29+F23+F18+F6</f>
        <v>64.9099</v>
      </c>
      <c r="G52" s="501">
        <f>G43+G38+G34+G29+G23+G18+G6</f>
        <v>0</v>
      </c>
      <c r="H52" s="501">
        <f>H43+H38+H34+H29+H23+H18+H6</f>
        <v>0</v>
      </c>
      <c r="I52" s="501">
        <f>I43+I38+I34+I29+I23+I18+I6</f>
        <v>41.8788</v>
      </c>
      <c r="J52" s="500"/>
      <c r="K52" s="82"/>
      <c r="L52" s="82"/>
    </row>
    <row r="54" ht="15.75">
      <c r="E54" s="518"/>
    </row>
    <row r="56" ht="15.75">
      <c r="E56" s="518">
        <f>E52-F52-G52-H52-I52</f>
        <v>0.0030000000000001137</v>
      </c>
    </row>
  </sheetData>
  <sheetProtection/>
  <autoFilter ref="A6:M52"/>
  <mergeCells count="19">
    <mergeCell ref="J50:J51"/>
    <mergeCell ref="L50:L51"/>
    <mergeCell ref="F4:I4"/>
    <mergeCell ref="J4:J5"/>
    <mergeCell ref="A3:L3"/>
    <mergeCell ref="C46:C49"/>
    <mergeCell ref="J46:J49"/>
    <mergeCell ref="L46:L49"/>
    <mergeCell ref="K4:K5"/>
    <mergeCell ref="A1:B1"/>
    <mergeCell ref="C50:C51"/>
    <mergeCell ref="A52:B52"/>
    <mergeCell ref="L4:L5"/>
    <mergeCell ref="A2:L2"/>
    <mergeCell ref="A4:A5"/>
    <mergeCell ref="B4:B5"/>
    <mergeCell ref="C4:C5"/>
    <mergeCell ref="D4:D5"/>
    <mergeCell ref="E4:E5"/>
  </mergeCells>
  <printOptions/>
  <pageMargins left="0.33" right="0.2" top="0.32" bottom="0.36" header="0.3" footer="0.3"/>
  <pageSetup horizontalDpi="600" verticalDpi="600" orientation="landscape" paperSize="9" scale="78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81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J4" sqref="J4:J5"/>
    </sheetView>
  </sheetViews>
  <sheetFormatPr defaultColWidth="9.00390625" defaultRowHeight="15.75"/>
  <cols>
    <col min="1" max="1" width="5.375" style="552" bestFit="1" customWidth="1"/>
    <col min="2" max="2" width="32.375" style="552" customWidth="1"/>
    <col min="3" max="3" width="18.125" style="552" customWidth="1"/>
    <col min="4" max="4" width="13.375" style="552" customWidth="1"/>
    <col min="5" max="5" width="9.125" style="553" customWidth="1"/>
    <col min="6" max="6" width="8.00390625" style="553" customWidth="1"/>
    <col min="7" max="8" width="8.75390625" style="553" bestFit="1" customWidth="1"/>
    <col min="9" max="9" width="7.125" style="553" customWidth="1"/>
    <col min="10" max="10" width="28.875" style="552" customWidth="1"/>
    <col min="11" max="11" width="11.75390625" style="552" customWidth="1"/>
    <col min="12" max="12" width="19.375" style="552" customWidth="1"/>
    <col min="13" max="16384" width="9.00390625" style="552" customWidth="1"/>
  </cols>
  <sheetData>
    <row r="1" spans="1:2" ht="19.5" customHeight="1">
      <c r="A1" s="604" t="s">
        <v>642</v>
      </c>
      <c r="B1" s="643"/>
    </row>
    <row r="2" spans="1:12" ht="29.25" customHeight="1">
      <c r="A2" s="666" t="s">
        <v>653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</row>
    <row r="3" spans="1:12" ht="37.5" customHeight="1">
      <c r="A3" s="668" t="s">
        <v>657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</row>
    <row r="4" spans="1:12" ht="20.25" customHeight="1">
      <c r="A4" s="664" t="s">
        <v>0</v>
      </c>
      <c r="B4" s="664" t="s">
        <v>1</v>
      </c>
      <c r="C4" s="664" t="s">
        <v>2</v>
      </c>
      <c r="D4" s="664" t="s">
        <v>3</v>
      </c>
      <c r="E4" s="664" t="s">
        <v>30</v>
      </c>
      <c r="F4" s="664" t="s">
        <v>14</v>
      </c>
      <c r="G4" s="664"/>
      <c r="H4" s="664"/>
      <c r="I4" s="664"/>
      <c r="J4" s="664" t="s">
        <v>12</v>
      </c>
      <c r="K4" s="664" t="s">
        <v>4</v>
      </c>
      <c r="L4" s="664" t="s">
        <v>5</v>
      </c>
    </row>
    <row r="5" spans="1:12" ht="63">
      <c r="A5" s="664"/>
      <c r="B5" s="664"/>
      <c r="C5" s="664"/>
      <c r="D5" s="664"/>
      <c r="E5" s="664"/>
      <c r="F5" s="170" t="s">
        <v>6</v>
      </c>
      <c r="G5" s="170" t="s">
        <v>10</v>
      </c>
      <c r="H5" s="170" t="s">
        <v>9</v>
      </c>
      <c r="I5" s="170" t="s">
        <v>7</v>
      </c>
      <c r="J5" s="664"/>
      <c r="K5" s="664"/>
      <c r="L5" s="664"/>
    </row>
    <row r="6" spans="1:12" s="555" customFormat="1" ht="27" customHeight="1">
      <c r="A6" s="170" t="s">
        <v>8</v>
      </c>
      <c r="B6" s="170" t="s">
        <v>15</v>
      </c>
      <c r="C6" s="170"/>
      <c r="D6" s="170"/>
      <c r="E6" s="554">
        <f>E7+E10+E13+E17</f>
        <v>30.643000000000004</v>
      </c>
      <c r="F6" s="317">
        <f>F7+F10+F13+F17</f>
        <v>6.07</v>
      </c>
      <c r="G6" s="317">
        <f>G7+G10+G13+G17</f>
        <v>0</v>
      </c>
      <c r="H6" s="317">
        <f>H7+H10+H13+H17</f>
        <v>0</v>
      </c>
      <c r="I6" s="317">
        <f>I7+I10+I13+I17</f>
        <v>24.570000000000004</v>
      </c>
      <c r="J6" s="170"/>
      <c r="K6" s="170"/>
      <c r="L6" s="170"/>
    </row>
    <row r="7" spans="1:12" s="555" customFormat="1" ht="27.75" customHeight="1">
      <c r="A7" s="170"/>
      <c r="B7" s="315" t="s">
        <v>89</v>
      </c>
      <c r="C7" s="170"/>
      <c r="D7" s="170"/>
      <c r="E7" s="317">
        <f>E8+E9</f>
        <v>3.2399999999999998</v>
      </c>
      <c r="F7" s="317">
        <f>F8+F9</f>
        <v>0</v>
      </c>
      <c r="G7" s="317">
        <f>G8+G9</f>
        <v>0</v>
      </c>
      <c r="H7" s="317">
        <f>H8+H9</f>
        <v>0</v>
      </c>
      <c r="I7" s="317">
        <f>I8+I9</f>
        <v>3.2399999999999998</v>
      </c>
      <c r="J7" s="170"/>
      <c r="K7" s="170"/>
      <c r="L7" s="170"/>
    </row>
    <row r="8" spans="1:12" ht="103.5" customHeight="1">
      <c r="A8" s="46">
        <v>1</v>
      </c>
      <c r="B8" s="192" t="s">
        <v>16</v>
      </c>
      <c r="C8" s="46" t="s">
        <v>17</v>
      </c>
      <c r="D8" s="46" t="s">
        <v>18</v>
      </c>
      <c r="E8" s="550">
        <v>2.34</v>
      </c>
      <c r="F8" s="550"/>
      <c r="G8" s="550"/>
      <c r="H8" s="550"/>
      <c r="I8" s="550">
        <f>E8</f>
        <v>2.34</v>
      </c>
      <c r="J8" s="46" t="s">
        <v>496</v>
      </c>
      <c r="K8" s="166" t="s">
        <v>63</v>
      </c>
      <c r="L8" s="46"/>
    </row>
    <row r="9" spans="1:12" ht="108.75" customHeight="1">
      <c r="A9" s="46">
        <v>2</v>
      </c>
      <c r="B9" s="192" t="s">
        <v>19</v>
      </c>
      <c r="C9" s="46" t="s">
        <v>17</v>
      </c>
      <c r="D9" s="46" t="s">
        <v>91</v>
      </c>
      <c r="E9" s="550">
        <v>0.9</v>
      </c>
      <c r="F9" s="550"/>
      <c r="G9" s="550"/>
      <c r="H9" s="550"/>
      <c r="I9" s="550">
        <f>E9</f>
        <v>0.9</v>
      </c>
      <c r="J9" s="46" t="s">
        <v>497</v>
      </c>
      <c r="K9" s="166" t="s">
        <v>63</v>
      </c>
      <c r="L9" s="46"/>
    </row>
    <row r="10" spans="1:12" s="186" customFormat="1" ht="30" customHeight="1">
      <c r="A10" s="170"/>
      <c r="B10" s="341" t="s">
        <v>77</v>
      </c>
      <c r="C10" s="556"/>
      <c r="D10" s="556"/>
      <c r="E10" s="557">
        <f>E11+E12</f>
        <v>7.5</v>
      </c>
      <c r="F10" s="557">
        <f>F11+F12</f>
        <v>6</v>
      </c>
      <c r="G10" s="557">
        <f>G11+G12</f>
        <v>0</v>
      </c>
      <c r="H10" s="557">
        <f>H11+H12</f>
        <v>0</v>
      </c>
      <c r="I10" s="557">
        <f>I11+I12</f>
        <v>1.5</v>
      </c>
      <c r="J10" s="558"/>
      <c r="K10" s="177"/>
      <c r="L10" s="177"/>
    </row>
    <row r="11" spans="1:12" s="186" customFormat="1" ht="60" customHeight="1">
      <c r="A11" s="175">
        <f>A9+1</f>
        <v>3</v>
      </c>
      <c r="B11" s="192" t="s">
        <v>31</v>
      </c>
      <c r="C11" s="356" t="s">
        <v>32</v>
      </c>
      <c r="D11" s="46" t="s">
        <v>33</v>
      </c>
      <c r="E11" s="519">
        <v>6</v>
      </c>
      <c r="F11" s="519">
        <v>5</v>
      </c>
      <c r="G11" s="519"/>
      <c r="H11" s="519"/>
      <c r="I11" s="519">
        <v>1</v>
      </c>
      <c r="J11" s="356" t="s">
        <v>134</v>
      </c>
      <c r="K11" s="363" t="s">
        <v>63</v>
      </c>
      <c r="L11" s="46"/>
    </row>
    <row r="12" spans="1:12" s="186" customFormat="1" ht="61.5" customHeight="1">
      <c r="A12" s="175">
        <f>A11+1</f>
        <v>4</v>
      </c>
      <c r="B12" s="192" t="s">
        <v>34</v>
      </c>
      <c r="C12" s="356" t="s">
        <v>45</v>
      </c>
      <c r="D12" s="46" t="s">
        <v>35</v>
      </c>
      <c r="E12" s="519">
        <v>1.5</v>
      </c>
      <c r="F12" s="519">
        <v>1</v>
      </c>
      <c r="G12" s="519"/>
      <c r="H12" s="519"/>
      <c r="I12" s="519">
        <v>0.5</v>
      </c>
      <c r="J12" s="356" t="s">
        <v>135</v>
      </c>
      <c r="K12" s="363" t="s">
        <v>63</v>
      </c>
      <c r="L12" s="46"/>
    </row>
    <row r="13" spans="1:12" s="186" customFormat="1" ht="25.5" customHeight="1">
      <c r="A13" s="170"/>
      <c r="B13" s="341" t="s">
        <v>88</v>
      </c>
      <c r="C13" s="556"/>
      <c r="D13" s="557"/>
      <c r="E13" s="557">
        <f>E14+E15+E16</f>
        <v>19.773000000000003</v>
      </c>
      <c r="F13" s="557">
        <f>F14+F15+F16</f>
        <v>0.07</v>
      </c>
      <c r="G13" s="557">
        <f>G14+G15+G16</f>
        <v>0</v>
      </c>
      <c r="H13" s="557">
        <f>H14+H15+H16</f>
        <v>0</v>
      </c>
      <c r="I13" s="557">
        <f>I14+I15+I16</f>
        <v>19.700000000000003</v>
      </c>
      <c r="J13" s="177"/>
      <c r="K13" s="198"/>
      <c r="L13" s="198"/>
    </row>
    <row r="14" spans="1:12" s="186" customFormat="1" ht="75" customHeight="1">
      <c r="A14" s="175">
        <f>A12+1</f>
        <v>5</v>
      </c>
      <c r="B14" s="192" t="s">
        <v>513</v>
      </c>
      <c r="C14" s="356" t="s">
        <v>145</v>
      </c>
      <c r="D14" s="46" t="s">
        <v>146</v>
      </c>
      <c r="E14" s="519">
        <v>19.033</v>
      </c>
      <c r="F14" s="519">
        <v>0.07</v>
      </c>
      <c r="G14" s="519"/>
      <c r="H14" s="519"/>
      <c r="I14" s="519">
        <v>18.96</v>
      </c>
      <c r="J14" s="356" t="s">
        <v>164</v>
      </c>
      <c r="K14" s="46" t="s">
        <v>122</v>
      </c>
      <c r="L14" s="192"/>
    </row>
    <row r="15" spans="1:12" s="186" customFormat="1" ht="75" customHeight="1">
      <c r="A15" s="175">
        <f>A14+1</f>
        <v>6</v>
      </c>
      <c r="B15" s="192" t="s">
        <v>147</v>
      </c>
      <c r="C15" s="356" t="s">
        <v>148</v>
      </c>
      <c r="D15" s="46" t="s">
        <v>150</v>
      </c>
      <c r="E15" s="519">
        <v>0.21</v>
      </c>
      <c r="F15" s="519"/>
      <c r="G15" s="519"/>
      <c r="H15" s="519"/>
      <c r="I15" s="519">
        <v>0.21</v>
      </c>
      <c r="J15" s="356" t="s">
        <v>152</v>
      </c>
      <c r="K15" s="46" t="s">
        <v>63</v>
      </c>
      <c r="L15" s="192"/>
    </row>
    <row r="16" spans="1:12" s="186" customFormat="1" ht="75" customHeight="1">
      <c r="A16" s="175">
        <f>A15+1</f>
        <v>7</v>
      </c>
      <c r="B16" s="192" t="s">
        <v>149</v>
      </c>
      <c r="C16" s="356" t="s">
        <v>148</v>
      </c>
      <c r="D16" s="46" t="s">
        <v>151</v>
      </c>
      <c r="E16" s="519">
        <v>0.53</v>
      </c>
      <c r="F16" s="519"/>
      <c r="G16" s="519"/>
      <c r="H16" s="519"/>
      <c r="I16" s="519">
        <v>0.53</v>
      </c>
      <c r="J16" s="356" t="s">
        <v>152</v>
      </c>
      <c r="K16" s="46" t="s">
        <v>63</v>
      </c>
      <c r="L16" s="192"/>
    </row>
    <row r="17" spans="1:12" s="186" customFormat="1" ht="25.5" customHeight="1">
      <c r="A17" s="170"/>
      <c r="B17" s="341" t="s">
        <v>99</v>
      </c>
      <c r="C17" s="556"/>
      <c r="D17" s="557"/>
      <c r="E17" s="557">
        <f>E18</f>
        <v>0.13</v>
      </c>
      <c r="F17" s="557">
        <f>F18</f>
        <v>0</v>
      </c>
      <c r="G17" s="557">
        <f>G18</f>
        <v>0</v>
      </c>
      <c r="H17" s="557">
        <f>H18</f>
        <v>0</v>
      </c>
      <c r="I17" s="557">
        <f>I18</f>
        <v>0.13</v>
      </c>
      <c r="J17" s="177"/>
      <c r="K17" s="198"/>
      <c r="L17" s="198"/>
    </row>
    <row r="18" spans="1:12" s="186" customFormat="1" ht="75" customHeight="1">
      <c r="A18" s="175">
        <f>A16+1</f>
        <v>8</v>
      </c>
      <c r="B18" s="192" t="s">
        <v>153</v>
      </c>
      <c r="C18" s="356" t="s">
        <v>148</v>
      </c>
      <c r="D18" s="46" t="s">
        <v>154</v>
      </c>
      <c r="E18" s="519">
        <v>0.13</v>
      </c>
      <c r="F18" s="519"/>
      <c r="G18" s="519"/>
      <c r="H18" s="519"/>
      <c r="I18" s="519">
        <f>E18-F18-G18</f>
        <v>0.13</v>
      </c>
      <c r="J18" s="356" t="s">
        <v>152</v>
      </c>
      <c r="K18" s="46" t="s">
        <v>122</v>
      </c>
      <c r="L18" s="192"/>
    </row>
    <row r="19" spans="1:12" s="555" customFormat="1" ht="27" customHeight="1">
      <c r="A19" s="170" t="s">
        <v>11</v>
      </c>
      <c r="B19" s="170" t="s">
        <v>13</v>
      </c>
      <c r="C19" s="170"/>
      <c r="D19" s="170"/>
      <c r="E19" s="317">
        <f>E20+E25+E29+E36+E33+E31</f>
        <v>10.16</v>
      </c>
      <c r="F19" s="317">
        <f>F20+F25+F29+F36+F33+F31</f>
        <v>1.74</v>
      </c>
      <c r="G19" s="317">
        <f>G20+G25+G29+G36+G33+G31</f>
        <v>0</v>
      </c>
      <c r="H19" s="317">
        <f>H20+H25+H29+H36+H33+H31</f>
        <v>0</v>
      </c>
      <c r="I19" s="317">
        <f>I20+I25+I29+I36+I33+I31</f>
        <v>8.420000000000002</v>
      </c>
      <c r="J19" s="559"/>
      <c r="K19" s="170"/>
      <c r="L19" s="170"/>
    </row>
    <row r="20" spans="1:12" s="555" customFormat="1" ht="27" customHeight="1">
      <c r="A20" s="170"/>
      <c r="B20" s="315" t="s">
        <v>89</v>
      </c>
      <c r="C20" s="170"/>
      <c r="D20" s="170"/>
      <c r="E20" s="317">
        <f>E21+E22+E23+E24</f>
        <v>3.03</v>
      </c>
      <c r="F20" s="317">
        <f>F21+F22+F23+F24</f>
        <v>0.22000000000000003</v>
      </c>
      <c r="G20" s="317">
        <f>G21+G22+G23+G24</f>
        <v>0</v>
      </c>
      <c r="H20" s="317">
        <f>H21+H22+H23+H24</f>
        <v>0</v>
      </c>
      <c r="I20" s="317">
        <f>I21+I22+I23+I24</f>
        <v>2.81</v>
      </c>
      <c r="J20" s="559"/>
      <c r="K20" s="170"/>
      <c r="L20" s="170"/>
    </row>
    <row r="21" spans="1:13" s="186" customFormat="1" ht="128.25" customHeight="1">
      <c r="A21" s="182">
        <f>A18+1</f>
        <v>9</v>
      </c>
      <c r="B21" s="57" t="s">
        <v>168</v>
      </c>
      <c r="C21" s="46" t="s">
        <v>21</v>
      </c>
      <c r="D21" s="46" t="s">
        <v>169</v>
      </c>
      <c r="E21" s="357">
        <v>1.73</v>
      </c>
      <c r="F21" s="357">
        <v>0.17</v>
      </c>
      <c r="G21" s="357"/>
      <c r="H21" s="357"/>
      <c r="I21" s="357">
        <f>E21-F21</f>
        <v>1.56</v>
      </c>
      <c r="J21" s="46" t="s">
        <v>170</v>
      </c>
      <c r="K21" s="46" t="s">
        <v>121</v>
      </c>
      <c r="L21" s="159"/>
      <c r="M21" s="560"/>
    </row>
    <row r="22" spans="1:12" ht="92.25" customHeight="1">
      <c r="A22" s="182">
        <f>A21+1</f>
        <v>10</v>
      </c>
      <c r="B22" s="192" t="s">
        <v>498</v>
      </c>
      <c r="C22" s="46" t="s">
        <v>21</v>
      </c>
      <c r="D22" s="46" t="s">
        <v>18</v>
      </c>
      <c r="E22" s="357">
        <v>0.4</v>
      </c>
      <c r="F22" s="357"/>
      <c r="G22" s="357"/>
      <c r="H22" s="357"/>
      <c r="I22" s="357">
        <f>E22</f>
        <v>0.4</v>
      </c>
      <c r="J22" s="46" t="s">
        <v>140</v>
      </c>
      <c r="K22" s="193" t="s">
        <v>54</v>
      </c>
      <c r="L22" s="46"/>
    </row>
    <row r="23" spans="1:12" ht="99" customHeight="1">
      <c r="A23" s="182">
        <f>A22+1</f>
        <v>11</v>
      </c>
      <c r="B23" s="192" t="s">
        <v>490</v>
      </c>
      <c r="C23" s="46" t="s">
        <v>21</v>
      </c>
      <c r="D23" s="46" t="s">
        <v>92</v>
      </c>
      <c r="E23" s="357">
        <v>0.4</v>
      </c>
      <c r="F23" s="357">
        <v>0.05</v>
      </c>
      <c r="G23" s="357"/>
      <c r="H23" s="357"/>
      <c r="I23" s="357">
        <f>E23-F23</f>
        <v>0.35000000000000003</v>
      </c>
      <c r="J23" s="46" t="s">
        <v>128</v>
      </c>
      <c r="K23" s="193" t="s">
        <v>54</v>
      </c>
      <c r="L23" s="46"/>
    </row>
    <row r="24" spans="1:12" ht="64.5" customHeight="1">
      <c r="A24" s="182">
        <f>A23+1</f>
        <v>12</v>
      </c>
      <c r="B24" s="192" t="s">
        <v>499</v>
      </c>
      <c r="C24" s="46" t="s">
        <v>21</v>
      </c>
      <c r="D24" s="46" t="s">
        <v>92</v>
      </c>
      <c r="E24" s="357">
        <v>0.5</v>
      </c>
      <c r="F24" s="357"/>
      <c r="G24" s="357"/>
      <c r="H24" s="357"/>
      <c r="I24" s="357">
        <f>E24</f>
        <v>0.5</v>
      </c>
      <c r="J24" s="46" t="s">
        <v>129</v>
      </c>
      <c r="K24" s="193" t="s">
        <v>54</v>
      </c>
      <c r="L24" s="46"/>
    </row>
    <row r="25" spans="1:12" s="555" customFormat="1" ht="25.5" customHeight="1">
      <c r="A25" s="170"/>
      <c r="B25" s="315" t="s">
        <v>90</v>
      </c>
      <c r="C25" s="170"/>
      <c r="D25" s="170"/>
      <c r="E25" s="317">
        <f>SUM(E26:E28)</f>
        <v>3</v>
      </c>
      <c r="F25" s="317">
        <f>SUM(F26:F28)</f>
        <v>0.36</v>
      </c>
      <c r="G25" s="317">
        <f>SUM(G26:G28)</f>
        <v>0</v>
      </c>
      <c r="H25" s="317">
        <f>SUM(H26:H28)</f>
        <v>0</v>
      </c>
      <c r="I25" s="317">
        <f>SUM(I26:I28)</f>
        <v>2.64</v>
      </c>
      <c r="J25" s="170"/>
      <c r="K25" s="193"/>
      <c r="L25" s="170"/>
    </row>
    <row r="26" spans="1:12" ht="154.5" customHeight="1">
      <c r="A26" s="182">
        <f>A24+1</f>
        <v>13</v>
      </c>
      <c r="B26" s="192" t="s">
        <v>500</v>
      </c>
      <c r="C26" s="160" t="s">
        <v>21</v>
      </c>
      <c r="D26" s="160" t="s">
        <v>93</v>
      </c>
      <c r="E26" s="520">
        <v>0.8</v>
      </c>
      <c r="F26" s="520">
        <v>0.2</v>
      </c>
      <c r="G26" s="521"/>
      <c r="H26" s="522"/>
      <c r="I26" s="522">
        <v>0.6</v>
      </c>
      <c r="J26" s="363" t="s">
        <v>42</v>
      </c>
      <c r="K26" s="193" t="s">
        <v>54</v>
      </c>
      <c r="L26" s="46"/>
    </row>
    <row r="27" spans="1:12" ht="176.25" customHeight="1">
      <c r="A27" s="182">
        <f>A26+1</f>
        <v>14</v>
      </c>
      <c r="B27" s="523" t="s">
        <v>501</v>
      </c>
      <c r="C27" s="160" t="s">
        <v>21</v>
      </c>
      <c r="D27" s="524" t="s">
        <v>115</v>
      </c>
      <c r="E27" s="520">
        <v>0.7</v>
      </c>
      <c r="F27" s="521">
        <v>0.16</v>
      </c>
      <c r="G27" s="521"/>
      <c r="H27" s="521"/>
      <c r="I27" s="521">
        <v>0.54</v>
      </c>
      <c r="J27" s="162" t="s">
        <v>529</v>
      </c>
      <c r="K27" s="193" t="s">
        <v>54</v>
      </c>
      <c r="L27" s="46"/>
    </row>
    <row r="28" spans="1:12" ht="67.5" customHeight="1">
      <c r="A28" s="182">
        <f>A27+1</f>
        <v>15</v>
      </c>
      <c r="B28" s="192" t="s">
        <v>502</v>
      </c>
      <c r="C28" s="160" t="s">
        <v>21</v>
      </c>
      <c r="D28" s="46" t="s">
        <v>94</v>
      </c>
      <c r="E28" s="357">
        <v>1.5</v>
      </c>
      <c r="F28" s="357"/>
      <c r="G28" s="357"/>
      <c r="H28" s="357"/>
      <c r="I28" s="357">
        <v>1.5</v>
      </c>
      <c r="J28" s="162" t="s">
        <v>530</v>
      </c>
      <c r="K28" s="193" t="s">
        <v>54</v>
      </c>
      <c r="L28" s="46"/>
    </row>
    <row r="29" spans="1:12" s="555" customFormat="1" ht="15.75">
      <c r="A29" s="170"/>
      <c r="B29" s="170" t="s">
        <v>77</v>
      </c>
      <c r="C29" s="312"/>
      <c r="D29" s="170"/>
      <c r="E29" s="317">
        <f>E30</f>
        <v>0.43</v>
      </c>
      <c r="F29" s="317">
        <f>F30</f>
        <v>0.42</v>
      </c>
      <c r="G29" s="317"/>
      <c r="H29" s="317"/>
      <c r="I29" s="317">
        <f>I30</f>
        <v>0.010000000000000009</v>
      </c>
      <c r="J29" s="302"/>
      <c r="K29" s="170"/>
      <c r="L29" s="170"/>
    </row>
    <row r="30" spans="1:12" ht="54" customHeight="1">
      <c r="A30" s="182">
        <f>A28+1</f>
        <v>16</v>
      </c>
      <c r="B30" s="46" t="s">
        <v>494</v>
      </c>
      <c r="C30" s="160" t="s">
        <v>21</v>
      </c>
      <c r="D30" s="46" t="s">
        <v>95</v>
      </c>
      <c r="E30" s="357">
        <v>0.43</v>
      </c>
      <c r="F30" s="357">
        <v>0.42</v>
      </c>
      <c r="G30" s="357"/>
      <c r="H30" s="357"/>
      <c r="I30" s="357">
        <f>E30-F30</f>
        <v>0.010000000000000009</v>
      </c>
      <c r="J30" s="162" t="s">
        <v>530</v>
      </c>
      <c r="K30" s="193" t="s">
        <v>54</v>
      </c>
      <c r="L30" s="46"/>
    </row>
    <row r="31" spans="1:12" s="555" customFormat="1" ht="35.25" customHeight="1">
      <c r="A31" s="170"/>
      <c r="B31" s="315" t="s">
        <v>111</v>
      </c>
      <c r="C31" s="312"/>
      <c r="D31" s="170"/>
      <c r="E31" s="317">
        <f>E32</f>
        <v>0.3</v>
      </c>
      <c r="F31" s="317">
        <f>F32</f>
        <v>0</v>
      </c>
      <c r="G31" s="317">
        <f>G32</f>
        <v>0</v>
      </c>
      <c r="H31" s="317">
        <f>H32</f>
        <v>0</v>
      </c>
      <c r="I31" s="317">
        <f>I32</f>
        <v>0.3</v>
      </c>
      <c r="J31" s="302"/>
      <c r="K31" s="170"/>
      <c r="L31" s="170"/>
    </row>
    <row r="32" spans="1:12" s="168" customFormat="1" ht="66.75" customHeight="1">
      <c r="A32" s="158">
        <f>A30+1</f>
        <v>17</v>
      </c>
      <c r="B32" s="525" t="s">
        <v>505</v>
      </c>
      <c r="C32" s="160" t="s">
        <v>60</v>
      </c>
      <c r="D32" s="160" t="s">
        <v>112</v>
      </c>
      <c r="E32" s="521">
        <v>0.3</v>
      </c>
      <c r="F32" s="521"/>
      <c r="G32" s="521"/>
      <c r="H32" s="521"/>
      <c r="I32" s="521">
        <v>0.3</v>
      </c>
      <c r="J32" s="347" t="s">
        <v>130</v>
      </c>
      <c r="K32" s="193" t="s">
        <v>54</v>
      </c>
      <c r="L32" s="363"/>
    </row>
    <row r="33" spans="1:12" s="555" customFormat="1" ht="34.5" customHeight="1">
      <c r="A33" s="170"/>
      <c r="B33" s="315" t="s">
        <v>88</v>
      </c>
      <c r="C33" s="312"/>
      <c r="D33" s="170"/>
      <c r="E33" s="317">
        <f>E34+E35</f>
        <v>1.88</v>
      </c>
      <c r="F33" s="317">
        <f>F34+F35</f>
        <v>0.74</v>
      </c>
      <c r="G33" s="317">
        <f>G34+G35</f>
        <v>0</v>
      </c>
      <c r="H33" s="317">
        <f>H34+H35</f>
        <v>0</v>
      </c>
      <c r="I33" s="317">
        <f>I34+I35</f>
        <v>1.1400000000000001</v>
      </c>
      <c r="J33" s="302"/>
      <c r="K33" s="170"/>
      <c r="L33" s="170"/>
    </row>
    <row r="34" spans="1:12" s="186" customFormat="1" ht="63" customHeight="1">
      <c r="A34" s="158">
        <f>A32+1</f>
        <v>18</v>
      </c>
      <c r="B34" s="525" t="s">
        <v>491</v>
      </c>
      <c r="C34" s="160" t="s">
        <v>60</v>
      </c>
      <c r="D34" s="160" t="s">
        <v>96</v>
      </c>
      <c r="E34" s="521">
        <v>0.95</v>
      </c>
      <c r="F34" s="521">
        <v>0.32</v>
      </c>
      <c r="G34" s="521"/>
      <c r="H34" s="521"/>
      <c r="I34" s="521">
        <v>0.63</v>
      </c>
      <c r="J34" s="347" t="s">
        <v>130</v>
      </c>
      <c r="K34" s="363" t="s">
        <v>54</v>
      </c>
      <c r="L34" s="363"/>
    </row>
    <row r="35" spans="1:12" s="168" customFormat="1" ht="81" customHeight="1">
      <c r="A35" s="175">
        <f>A34+1</f>
        <v>19</v>
      </c>
      <c r="B35" s="525" t="s">
        <v>492</v>
      </c>
      <c r="C35" s="160" t="s">
        <v>21</v>
      </c>
      <c r="D35" s="160" t="s">
        <v>116</v>
      </c>
      <c r="E35" s="521">
        <v>0.93</v>
      </c>
      <c r="F35" s="521">
        <v>0.42</v>
      </c>
      <c r="G35" s="521"/>
      <c r="H35" s="521"/>
      <c r="I35" s="521">
        <v>0.51</v>
      </c>
      <c r="J35" s="347" t="s">
        <v>131</v>
      </c>
      <c r="K35" s="363" t="s">
        <v>54</v>
      </c>
      <c r="L35" s="525"/>
    </row>
    <row r="36" spans="1:12" s="555" customFormat="1" ht="28.5" customHeight="1">
      <c r="A36" s="170"/>
      <c r="B36" s="315" t="s">
        <v>57</v>
      </c>
      <c r="C36" s="312"/>
      <c r="D36" s="170"/>
      <c r="E36" s="317">
        <f>E37+E38</f>
        <v>1.52</v>
      </c>
      <c r="F36" s="317">
        <f>F37+F38</f>
        <v>0</v>
      </c>
      <c r="G36" s="317">
        <f>G37+G38</f>
        <v>0</v>
      </c>
      <c r="H36" s="317">
        <f>H37+H38</f>
        <v>0</v>
      </c>
      <c r="I36" s="317">
        <f>I37+I38</f>
        <v>1.52</v>
      </c>
      <c r="J36" s="302"/>
      <c r="K36" s="170"/>
      <c r="L36" s="170"/>
    </row>
    <row r="37" spans="1:12" s="168" customFormat="1" ht="84" customHeight="1">
      <c r="A37" s="158">
        <f>A35+1</f>
        <v>20</v>
      </c>
      <c r="B37" s="192" t="s">
        <v>503</v>
      </c>
      <c r="C37" s="394" t="s">
        <v>21</v>
      </c>
      <c r="D37" s="160" t="s">
        <v>65</v>
      </c>
      <c r="E37" s="521">
        <v>1</v>
      </c>
      <c r="F37" s="521"/>
      <c r="G37" s="521"/>
      <c r="H37" s="521"/>
      <c r="I37" s="521">
        <v>1</v>
      </c>
      <c r="J37" s="363" t="s">
        <v>528</v>
      </c>
      <c r="K37" s="166" t="s">
        <v>54</v>
      </c>
      <c r="L37" s="162"/>
    </row>
    <row r="38" spans="1:12" s="168" customFormat="1" ht="111" customHeight="1">
      <c r="A38" s="158">
        <f>A37+1</f>
        <v>21</v>
      </c>
      <c r="B38" s="192" t="s">
        <v>504</v>
      </c>
      <c r="C38" s="394" t="s">
        <v>21</v>
      </c>
      <c r="D38" s="160" t="s">
        <v>98</v>
      </c>
      <c r="E38" s="521">
        <v>0.52</v>
      </c>
      <c r="F38" s="521"/>
      <c r="G38" s="521"/>
      <c r="H38" s="521"/>
      <c r="I38" s="521">
        <v>0.52</v>
      </c>
      <c r="J38" s="347" t="s">
        <v>132</v>
      </c>
      <c r="K38" s="166" t="s">
        <v>54</v>
      </c>
      <c r="L38" s="162"/>
    </row>
    <row r="39" spans="1:12" s="352" customFormat="1" ht="25.5" customHeight="1">
      <c r="A39" s="300" t="s">
        <v>47</v>
      </c>
      <c r="B39" s="302" t="s">
        <v>20</v>
      </c>
      <c r="C39" s="302"/>
      <c r="D39" s="561"/>
      <c r="E39" s="303">
        <f>E40+E44+E48+E46</f>
        <v>118.85869999999998</v>
      </c>
      <c r="F39" s="303">
        <f>F40+F44+F48+F46</f>
        <v>32.379999999999995</v>
      </c>
      <c r="G39" s="303">
        <f>G40+G44+G48+G46</f>
        <v>0</v>
      </c>
      <c r="H39" s="303">
        <f>H40+H44+H48+H46</f>
        <v>0</v>
      </c>
      <c r="I39" s="303">
        <f>I40+I44+I48+I46</f>
        <v>86.47869999999999</v>
      </c>
      <c r="J39" s="302"/>
      <c r="K39" s="302"/>
      <c r="L39" s="302"/>
    </row>
    <row r="40" spans="1:12" s="352" customFormat="1" ht="25.5" customHeight="1">
      <c r="A40" s="300"/>
      <c r="B40" s="562" t="s">
        <v>76</v>
      </c>
      <c r="C40" s="302"/>
      <c r="D40" s="561"/>
      <c r="E40" s="303">
        <f>E41+E42+E43</f>
        <v>67.92999999999999</v>
      </c>
      <c r="F40" s="303">
        <f>F41+F42+F43</f>
        <v>0</v>
      </c>
      <c r="G40" s="303">
        <f>G41+G42+G43</f>
        <v>0</v>
      </c>
      <c r="H40" s="303">
        <f>H41+H42+H43</f>
        <v>0</v>
      </c>
      <c r="I40" s="303">
        <f>I41+I42+I43</f>
        <v>67.92999999999999</v>
      </c>
      <c r="J40" s="302"/>
      <c r="K40" s="302"/>
      <c r="L40" s="302"/>
    </row>
    <row r="41" spans="1:12" s="352" customFormat="1" ht="111.75" customHeight="1">
      <c r="A41" s="191">
        <f>A38+1</f>
        <v>22</v>
      </c>
      <c r="B41" s="193" t="s">
        <v>27</v>
      </c>
      <c r="C41" s="193" t="s">
        <v>28</v>
      </c>
      <c r="D41" s="193" t="s">
        <v>97</v>
      </c>
      <c r="E41" s="526">
        <v>42.8</v>
      </c>
      <c r="F41" s="526"/>
      <c r="G41" s="527"/>
      <c r="H41" s="527"/>
      <c r="I41" s="527">
        <f>E41</f>
        <v>42.8</v>
      </c>
      <c r="J41" s="46" t="s">
        <v>506</v>
      </c>
      <c r="K41" s="166" t="s">
        <v>63</v>
      </c>
      <c r="L41" s="193"/>
    </row>
    <row r="42" spans="1:12" s="352" customFormat="1" ht="61.5" customHeight="1">
      <c r="A42" s="158">
        <f>A41+1</f>
        <v>23</v>
      </c>
      <c r="B42" s="197" t="s">
        <v>527</v>
      </c>
      <c r="C42" s="162" t="s">
        <v>28</v>
      </c>
      <c r="D42" s="372" t="s">
        <v>75</v>
      </c>
      <c r="E42" s="526">
        <v>25</v>
      </c>
      <c r="F42" s="528"/>
      <c r="G42" s="529"/>
      <c r="H42" s="529"/>
      <c r="I42" s="529">
        <f>E42</f>
        <v>25</v>
      </c>
      <c r="J42" s="530" t="s">
        <v>25</v>
      </c>
      <c r="K42" s="166" t="s">
        <v>63</v>
      </c>
      <c r="L42" s="162"/>
    </row>
    <row r="43" spans="1:12" s="352" customFormat="1" ht="60" customHeight="1">
      <c r="A43" s="191">
        <f>A42+1</f>
        <v>24</v>
      </c>
      <c r="B43" s="531" t="s">
        <v>23</v>
      </c>
      <c r="C43" s="160" t="s">
        <v>26</v>
      </c>
      <c r="D43" s="368" t="s">
        <v>74</v>
      </c>
      <c r="E43" s="526">
        <v>0.13</v>
      </c>
      <c r="F43" s="528"/>
      <c r="G43" s="528"/>
      <c r="H43" s="528"/>
      <c r="I43" s="528">
        <f>E43</f>
        <v>0.13</v>
      </c>
      <c r="J43" s="162" t="s">
        <v>24</v>
      </c>
      <c r="K43" s="166" t="s">
        <v>63</v>
      </c>
      <c r="L43" s="162"/>
    </row>
    <row r="44" spans="1:12" s="555" customFormat="1" ht="27.75" customHeight="1">
      <c r="A44" s="454"/>
      <c r="B44" s="563" t="s">
        <v>77</v>
      </c>
      <c r="C44" s="454"/>
      <c r="D44" s="454"/>
      <c r="E44" s="564">
        <f>E45</f>
        <v>1</v>
      </c>
      <c r="F44" s="564"/>
      <c r="G44" s="564"/>
      <c r="H44" s="564"/>
      <c r="I44" s="564">
        <f>I45</f>
        <v>1</v>
      </c>
      <c r="J44" s="454"/>
      <c r="K44" s="454"/>
      <c r="L44" s="454"/>
    </row>
    <row r="45" spans="1:12" s="186" customFormat="1" ht="74.25" customHeight="1">
      <c r="A45" s="191">
        <f>A43+1</f>
        <v>25</v>
      </c>
      <c r="B45" s="532" t="s">
        <v>40</v>
      </c>
      <c r="C45" s="533" t="s">
        <v>46</v>
      </c>
      <c r="D45" s="46" t="s">
        <v>41</v>
      </c>
      <c r="E45" s="519">
        <v>1</v>
      </c>
      <c r="F45" s="519"/>
      <c r="G45" s="519"/>
      <c r="H45" s="519"/>
      <c r="I45" s="519">
        <v>1</v>
      </c>
      <c r="J45" s="534" t="s">
        <v>133</v>
      </c>
      <c r="K45" s="46" t="s">
        <v>122</v>
      </c>
      <c r="L45" s="533"/>
    </row>
    <row r="46" spans="1:12" s="337" customFormat="1" ht="30" customHeight="1">
      <c r="A46" s="565"/>
      <c r="B46" s="450" t="s">
        <v>111</v>
      </c>
      <c r="C46" s="451"/>
      <c r="D46" s="170"/>
      <c r="E46" s="557">
        <f>E47</f>
        <v>1.22</v>
      </c>
      <c r="F46" s="557">
        <f>F47</f>
        <v>0</v>
      </c>
      <c r="G46" s="557">
        <f>G47</f>
        <v>0</v>
      </c>
      <c r="H46" s="557">
        <f>H47</f>
        <v>0</v>
      </c>
      <c r="I46" s="557">
        <f>I47</f>
        <v>1.22</v>
      </c>
      <c r="J46" s="338"/>
      <c r="K46" s="170"/>
      <c r="L46" s="451"/>
    </row>
    <row r="47" spans="1:12" s="164" customFormat="1" ht="74.25" customHeight="1">
      <c r="A47" s="172">
        <f>A45+1</f>
        <v>26</v>
      </c>
      <c r="B47" s="535" t="s">
        <v>109</v>
      </c>
      <c r="C47" s="46" t="s">
        <v>110</v>
      </c>
      <c r="D47" s="380" t="s">
        <v>112</v>
      </c>
      <c r="E47" s="521">
        <v>1.22</v>
      </c>
      <c r="F47" s="521"/>
      <c r="G47" s="521"/>
      <c r="H47" s="521"/>
      <c r="I47" s="521">
        <v>1.22</v>
      </c>
      <c r="J47" s="166" t="s">
        <v>126</v>
      </c>
      <c r="K47" s="166" t="s">
        <v>63</v>
      </c>
      <c r="L47" s="162"/>
    </row>
    <row r="48" spans="1:12" s="337" customFormat="1" ht="35.25" customHeight="1">
      <c r="A48" s="565"/>
      <c r="B48" s="450" t="s">
        <v>108</v>
      </c>
      <c r="C48" s="451"/>
      <c r="D48" s="170"/>
      <c r="E48" s="557">
        <f>E49+E50+E51+E52+E53+E54+E55</f>
        <v>48.70869999999999</v>
      </c>
      <c r="F48" s="557">
        <f>F49+F50+F51+F52+F53+F54+F55</f>
        <v>32.379999999999995</v>
      </c>
      <c r="G48" s="557">
        <f>G49+G50+G51+G52+G53+G54+G55</f>
        <v>0</v>
      </c>
      <c r="H48" s="557">
        <f>H49+H50+H51+H52+H53+H54+H55</f>
        <v>0</v>
      </c>
      <c r="I48" s="557">
        <f>I49+I50+I51+I52+I53+I54+I55</f>
        <v>16.328699999999998</v>
      </c>
      <c r="J48" s="338"/>
      <c r="K48" s="170"/>
      <c r="L48" s="451"/>
    </row>
    <row r="49" spans="1:13" s="167" customFormat="1" ht="49.5" customHeight="1">
      <c r="A49" s="536">
        <f>A47+1</f>
        <v>27</v>
      </c>
      <c r="B49" s="531" t="s">
        <v>106</v>
      </c>
      <c r="C49" s="160" t="s">
        <v>82</v>
      </c>
      <c r="D49" s="368" t="s">
        <v>107</v>
      </c>
      <c r="E49" s="161">
        <f>SUM(F49:I49)</f>
        <v>14.1387</v>
      </c>
      <c r="F49" s="161">
        <v>9.6</v>
      </c>
      <c r="G49" s="521"/>
      <c r="H49" s="521"/>
      <c r="I49" s="521">
        <v>4.5387</v>
      </c>
      <c r="J49" s="46" t="s">
        <v>127</v>
      </c>
      <c r="K49" s="363" t="s">
        <v>63</v>
      </c>
      <c r="L49" s="176"/>
      <c r="M49" s="163"/>
    </row>
    <row r="50" spans="1:12" s="542" customFormat="1" ht="52.5" customHeight="1">
      <c r="A50" s="537">
        <f aca="true" t="shared" si="0" ref="A50:A55">A49+1</f>
        <v>28</v>
      </c>
      <c r="B50" s="538" t="s">
        <v>175</v>
      </c>
      <c r="C50" s="673" t="s">
        <v>176</v>
      </c>
      <c r="D50" s="539" t="s">
        <v>221</v>
      </c>
      <c r="E50" s="540">
        <v>0.82</v>
      </c>
      <c r="F50" s="540">
        <v>0.77</v>
      </c>
      <c r="G50" s="540">
        <v>0</v>
      </c>
      <c r="H50" s="540">
        <v>0</v>
      </c>
      <c r="I50" s="541">
        <f aca="true" t="shared" si="1" ref="I50:I55">E50-F50</f>
        <v>0.04999999999999993</v>
      </c>
      <c r="J50" s="674" t="s">
        <v>177</v>
      </c>
      <c r="K50" s="193" t="s">
        <v>63</v>
      </c>
      <c r="L50" s="671" t="s">
        <v>188</v>
      </c>
    </row>
    <row r="51" spans="1:12" s="545" customFormat="1" ht="63" customHeight="1">
      <c r="A51" s="537">
        <f t="shared" si="0"/>
        <v>29</v>
      </c>
      <c r="B51" s="538" t="s">
        <v>178</v>
      </c>
      <c r="C51" s="673"/>
      <c r="D51" s="543" t="s">
        <v>507</v>
      </c>
      <c r="E51" s="540">
        <v>1.7</v>
      </c>
      <c r="F51" s="541">
        <v>1.5</v>
      </c>
      <c r="G51" s="544">
        <v>0</v>
      </c>
      <c r="H51" s="544">
        <v>0</v>
      </c>
      <c r="I51" s="541">
        <f t="shared" si="1"/>
        <v>0.19999999999999996</v>
      </c>
      <c r="J51" s="674"/>
      <c r="K51" s="193" t="s">
        <v>63</v>
      </c>
      <c r="L51" s="671"/>
    </row>
    <row r="52" spans="1:12" s="545" customFormat="1" ht="56.25" customHeight="1">
      <c r="A52" s="537">
        <f t="shared" si="0"/>
        <v>30</v>
      </c>
      <c r="B52" s="538" t="s">
        <v>179</v>
      </c>
      <c r="C52" s="673"/>
      <c r="D52" s="543" t="s">
        <v>208</v>
      </c>
      <c r="E52" s="540">
        <v>2.5</v>
      </c>
      <c r="F52" s="541">
        <v>2.2</v>
      </c>
      <c r="G52" s="544">
        <v>0</v>
      </c>
      <c r="H52" s="544">
        <v>0</v>
      </c>
      <c r="I52" s="541">
        <f t="shared" si="1"/>
        <v>0.2999999999999998</v>
      </c>
      <c r="J52" s="674"/>
      <c r="K52" s="193" t="s">
        <v>63</v>
      </c>
      <c r="L52" s="671"/>
    </row>
    <row r="53" spans="1:12" s="545" customFormat="1" ht="64.5" customHeight="1">
      <c r="A53" s="537">
        <f t="shared" si="0"/>
        <v>31</v>
      </c>
      <c r="B53" s="538" t="s">
        <v>181</v>
      </c>
      <c r="C53" s="673"/>
      <c r="D53" s="543" t="s">
        <v>182</v>
      </c>
      <c r="E53" s="540">
        <v>4.7</v>
      </c>
      <c r="F53" s="541">
        <v>4.2</v>
      </c>
      <c r="G53" s="544">
        <v>0</v>
      </c>
      <c r="H53" s="544">
        <v>0</v>
      </c>
      <c r="I53" s="541">
        <f t="shared" si="1"/>
        <v>0.5</v>
      </c>
      <c r="J53" s="674"/>
      <c r="K53" s="193" t="s">
        <v>63</v>
      </c>
      <c r="L53" s="671"/>
    </row>
    <row r="54" spans="1:12" s="545" customFormat="1" ht="48" customHeight="1">
      <c r="A54" s="537">
        <f t="shared" si="0"/>
        <v>32</v>
      </c>
      <c r="B54" s="538" t="s">
        <v>183</v>
      </c>
      <c r="C54" s="673" t="s">
        <v>184</v>
      </c>
      <c r="D54" s="543" t="s">
        <v>185</v>
      </c>
      <c r="E54" s="540">
        <v>18.52</v>
      </c>
      <c r="F54" s="541">
        <v>9.95</v>
      </c>
      <c r="G54" s="544">
        <v>0</v>
      </c>
      <c r="H54" s="544">
        <v>0</v>
      </c>
      <c r="I54" s="541">
        <f t="shared" si="1"/>
        <v>8.57</v>
      </c>
      <c r="J54" s="674" t="s">
        <v>186</v>
      </c>
      <c r="K54" s="193" t="s">
        <v>63</v>
      </c>
      <c r="L54" s="667" t="s">
        <v>189</v>
      </c>
    </row>
    <row r="55" spans="1:15" s="545" customFormat="1" ht="41.25" customHeight="1">
      <c r="A55" s="537">
        <f t="shared" si="0"/>
        <v>33</v>
      </c>
      <c r="B55" s="538" t="s">
        <v>187</v>
      </c>
      <c r="C55" s="673"/>
      <c r="D55" s="543" t="s">
        <v>215</v>
      </c>
      <c r="E55" s="540">
        <v>6.33</v>
      </c>
      <c r="F55" s="541">
        <v>4.16</v>
      </c>
      <c r="G55" s="544">
        <v>0</v>
      </c>
      <c r="H55" s="544">
        <v>0</v>
      </c>
      <c r="I55" s="541">
        <f t="shared" si="1"/>
        <v>2.17</v>
      </c>
      <c r="J55" s="674"/>
      <c r="K55" s="193" t="s">
        <v>63</v>
      </c>
      <c r="L55" s="667"/>
      <c r="O55" s="546"/>
    </row>
    <row r="56" spans="1:12" s="164" customFormat="1" ht="28.5" customHeight="1">
      <c r="A56" s="322" t="s">
        <v>49</v>
      </c>
      <c r="B56" s="323" t="s">
        <v>50</v>
      </c>
      <c r="C56" s="323"/>
      <c r="D56" s="304"/>
      <c r="E56" s="566">
        <f>E57</f>
        <v>0.62</v>
      </c>
      <c r="F56" s="566">
        <f>F57</f>
        <v>0</v>
      </c>
      <c r="G56" s="566">
        <f>G57</f>
        <v>0</v>
      </c>
      <c r="H56" s="566">
        <f>H57</f>
        <v>0</v>
      </c>
      <c r="I56" s="566">
        <f>I57</f>
        <v>0.62</v>
      </c>
      <c r="J56" s="304"/>
      <c r="K56" s="304"/>
      <c r="L56" s="302"/>
    </row>
    <row r="57" spans="1:12" s="164" customFormat="1" ht="32.25" customHeight="1">
      <c r="A57" s="322"/>
      <c r="B57" s="325" t="s">
        <v>105</v>
      </c>
      <c r="C57" s="323"/>
      <c r="D57" s="304"/>
      <c r="E57" s="566">
        <f>E58+E59</f>
        <v>0.62</v>
      </c>
      <c r="F57" s="566">
        <f>F58+F59</f>
        <v>0</v>
      </c>
      <c r="G57" s="566">
        <f>G58+G59</f>
        <v>0</v>
      </c>
      <c r="H57" s="566">
        <f>H58+H59</f>
        <v>0</v>
      </c>
      <c r="I57" s="566">
        <f>I58+I59</f>
        <v>0.62</v>
      </c>
      <c r="J57" s="304"/>
      <c r="K57" s="304"/>
      <c r="L57" s="302"/>
    </row>
    <row r="58" spans="1:12" s="164" customFormat="1" ht="184.5" customHeight="1">
      <c r="A58" s="172">
        <f>A55+1</f>
        <v>34</v>
      </c>
      <c r="B58" s="535" t="s">
        <v>51</v>
      </c>
      <c r="C58" s="46" t="s">
        <v>52</v>
      </c>
      <c r="D58" s="380" t="s">
        <v>58</v>
      </c>
      <c r="E58" s="521">
        <v>0.26</v>
      </c>
      <c r="F58" s="521"/>
      <c r="G58" s="521"/>
      <c r="H58" s="521"/>
      <c r="I58" s="521">
        <v>0.26</v>
      </c>
      <c r="J58" s="166" t="s">
        <v>53</v>
      </c>
      <c r="K58" s="166" t="s">
        <v>54</v>
      </c>
      <c r="L58" s="162" t="s">
        <v>508</v>
      </c>
    </row>
    <row r="59" spans="1:12" s="164" customFormat="1" ht="141.75" customHeight="1">
      <c r="A59" s="676">
        <f>A58+1</f>
        <v>35</v>
      </c>
      <c r="B59" s="677" t="s">
        <v>55</v>
      </c>
      <c r="C59" s="671" t="s">
        <v>52</v>
      </c>
      <c r="D59" s="672" t="s">
        <v>59</v>
      </c>
      <c r="E59" s="665">
        <v>0.36</v>
      </c>
      <c r="F59" s="665"/>
      <c r="G59" s="665"/>
      <c r="H59" s="665"/>
      <c r="I59" s="665">
        <v>0.36</v>
      </c>
      <c r="J59" s="669" t="s">
        <v>56</v>
      </c>
      <c r="K59" s="669" t="s">
        <v>54</v>
      </c>
      <c r="L59" s="670" t="s">
        <v>509</v>
      </c>
    </row>
    <row r="60" spans="1:12" ht="36" customHeight="1">
      <c r="A60" s="676"/>
      <c r="B60" s="677"/>
      <c r="C60" s="671"/>
      <c r="D60" s="672"/>
      <c r="E60" s="665"/>
      <c r="F60" s="665"/>
      <c r="G60" s="665"/>
      <c r="H60" s="665"/>
      <c r="I60" s="665"/>
      <c r="J60" s="669"/>
      <c r="K60" s="669"/>
      <c r="L60" s="670"/>
    </row>
    <row r="61" spans="1:12" s="180" customFormat="1" ht="22.5" customHeight="1">
      <c r="A61" s="567" t="s">
        <v>118</v>
      </c>
      <c r="B61" s="568" t="s">
        <v>78</v>
      </c>
      <c r="C61" s="568"/>
      <c r="D61" s="568"/>
      <c r="E61" s="569">
        <f>E62+E64+E66</f>
        <v>10.2</v>
      </c>
      <c r="F61" s="569">
        <f>F62+F64+F66</f>
        <v>8.3</v>
      </c>
      <c r="G61" s="569">
        <f>G62+G64+G66</f>
        <v>0</v>
      </c>
      <c r="H61" s="569">
        <f>H62+H64+H66</f>
        <v>0</v>
      </c>
      <c r="I61" s="569">
        <f>I62+I64+I66</f>
        <v>1.9000000000000001</v>
      </c>
      <c r="J61" s="46"/>
      <c r="K61" s="193"/>
      <c r="L61" s="193"/>
    </row>
    <row r="62" spans="1:12" s="180" customFormat="1" ht="22.5" customHeight="1">
      <c r="A62" s="567"/>
      <c r="B62" s="570" t="s">
        <v>155</v>
      </c>
      <c r="C62" s="568"/>
      <c r="D62" s="568"/>
      <c r="E62" s="569">
        <v>0.06</v>
      </c>
      <c r="F62" s="569">
        <f>F63</f>
        <v>0</v>
      </c>
      <c r="G62" s="569">
        <f>G63</f>
        <v>0</v>
      </c>
      <c r="H62" s="569">
        <f>H63</f>
        <v>0</v>
      </c>
      <c r="I62" s="569" t="str">
        <f>I63</f>
        <v>0,06</v>
      </c>
      <c r="J62" s="46"/>
      <c r="K62" s="193"/>
      <c r="L62" s="193"/>
    </row>
    <row r="63" spans="1:12" s="548" customFormat="1" ht="152.25" customHeight="1">
      <c r="A63" s="175">
        <f>A59+1</f>
        <v>36</v>
      </c>
      <c r="B63" s="532" t="s">
        <v>156</v>
      </c>
      <c r="C63" s="193" t="s">
        <v>17</v>
      </c>
      <c r="D63" s="532" t="s">
        <v>190</v>
      </c>
      <c r="E63" s="547" t="s">
        <v>159</v>
      </c>
      <c r="F63" s="547"/>
      <c r="G63" s="547"/>
      <c r="H63" s="547"/>
      <c r="I63" s="547" t="s">
        <v>159</v>
      </c>
      <c r="J63" s="533" t="s">
        <v>157</v>
      </c>
      <c r="K63" s="46" t="s">
        <v>63</v>
      </c>
      <c r="L63" s="46" t="s">
        <v>158</v>
      </c>
    </row>
    <row r="64" spans="1:12" s="180" customFormat="1" ht="22.5" customHeight="1">
      <c r="A64" s="567"/>
      <c r="B64" s="570" t="s">
        <v>104</v>
      </c>
      <c r="C64" s="568"/>
      <c r="D64" s="568"/>
      <c r="E64" s="569">
        <f>E65</f>
        <v>7</v>
      </c>
      <c r="F64" s="569">
        <f>F65</f>
        <v>7</v>
      </c>
      <c r="G64" s="569">
        <f>G65</f>
        <v>0</v>
      </c>
      <c r="H64" s="569">
        <f>H65</f>
        <v>0</v>
      </c>
      <c r="I64" s="569">
        <f>I65</f>
        <v>0</v>
      </c>
      <c r="J64" s="46"/>
      <c r="K64" s="193"/>
      <c r="L64" s="193"/>
    </row>
    <row r="65" spans="1:12" s="180" customFormat="1" ht="57" customHeight="1">
      <c r="A65" s="158">
        <f>A63+1</f>
        <v>37</v>
      </c>
      <c r="B65" s="549" t="s">
        <v>79</v>
      </c>
      <c r="C65" s="193" t="s">
        <v>69</v>
      </c>
      <c r="D65" s="193" t="s">
        <v>70</v>
      </c>
      <c r="E65" s="550">
        <f>SUM(F65:I65)</f>
        <v>7</v>
      </c>
      <c r="F65" s="550">
        <v>7</v>
      </c>
      <c r="G65" s="551"/>
      <c r="H65" s="551"/>
      <c r="I65" s="551"/>
      <c r="J65" s="46" t="s">
        <v>80</v>
      </c>
      <c r="K65" s="193" t="s">
        <v>63</v>
      </c>
      <c r="L65" s="193"/>
    </row>
    <row r="66" spans="1:12" s="180" customFormat="1" ht="29.25" customHeight="1">
      <c r="A66" s="158"/>
      <c r="B66" s="570" t="s">
        <v>108</v>
      </c>
      <c r="C66" s="193"/>
      <c r="D66" s="193"/>
      <c r="E66" s="550">
        <f>E67+E68</f>
        <v>3.14</v>
      </c>
      <c r="F66" s="550">
        <f>F67+F68</f>
        <v>1.3</v>
      </c>
      <c r="G66" s="550">
        <f>G67+G68</f>
        <v>0</v>
      </c>
      <c r="H66" s="550">
        <f>H67+H68</f>
        <v>0</v>
      </c>
      <c r="I66" s="550">
        <f>I67+I68</f>
        <v>1.84</v>
      </c>
      <c r="J66" s="46"/>
      <c r="K66" s="193"/>
      <c r="L66" s="193"/>
    </row>
    <row r="67" spans="1:12" s="180" customFormat="1" ht="53.25" customHeight="1">
      <c r="A67" s="191">
        <f>A65+1</f>
        <v>38</v>
      </c>
      <c r="B67" s="411" t="s">
        <v>81</v>
      </c>
      <c r="C67" s="160" t="s">
        <v>82</v>
      </c>
      <c r="D67" s="193" t="s">
        <v>83</v>
      </c>
      <c r="E67" s="550">
        <f>SUM(F67:I67)</f>
        <v>1.8</v>
      </c>
      <c r="F67" s="161"/>
      <c r="G67" s="551"/>
      <c r="H67" s="551"/>
      <c r="I67" s="551">
        <v>1.8</v>
      </c>
      <c r="J67" s="46" t="s">
        <v>142</v>
      </c>
      <c r="K67" s="193" t="s">
        <v>63</v>
      </c>
      <c r="L67" s="193"/>
    </row>
    <row r="68" spans="1:12" s="180" customFormat="1" ht="58.5" customHeight="1">
      <c r="A68" s="191">
        <f>A67+1</f>
        <v>39</v>
      </c>
      <c r="B68" s="411" t="s">
        <v>84</v>
      </c>
      <c r="C68" s="160" t="s">
        <v>85</v>
      </c>
      <c r="D68" s="193" t="s">
        <v>86</v>
      </c>
      <c r="E68" s="550">
        <f>SUM(F68:I68)</f>
        <v>1.34</v>
      </c>
      <c r="F68" s="161">
        <v>1.3</v>
      </c>
      <c r="G68" s="551"/>
      <c r="H68" s="551"/>
      <c r="I68" s="551">
        <v>0.04</v>
      </c>
      <c r="J68" s="534" t="s">
        <v>87</v>
      </c>
      <c r="K68" s="193" t="s">
        <v>63</v>
      </c>
      <c r="L68" s="193"/>
    </row>
    <row r="69" spans="1:12" s="167" customFormat="1" ht="33" customHeight="1">
      <c r="A69" s="342" t="s">
        <v>119</v>
      </c>
      <c r="B69" s="170" t="s">
        <v>100</v>
      </c>
      <c r="C69" s="46"/>
      <c r="D69" s="46"/>
      <c r="E69" s="313">
        <f aca="true" t="shared" si="2" ref="E69:I70">E70</f>
        <v>0.8302</v>
      </c>
      <c r="F69" s="313">
        <f t="shared" si="2"/>
        <v>0</v>
      </c>
      <c r="G69" s="313">
        <f t="shared" si="2"/>
        <v>0</v>
      </c>
      <c r="H69" s="313">
        <f t="shared" si="2"/>
        <v>0</v>
      </c>
      <c r="I69" s="313">
        <f t="shared" si="2"/>
        <v>0.8302</v>
      </c>
      <c r="J69" s="46"/>
      <c r="K69" s="46"/>
      <c r="L69" s="176"/>
    </row>
    <row r="70" spans="1:12" s="167" customFormat="1" ht="28.5" customHeight="1">
      <c r="A70" s="342"/>
      <c r="B70" s="315" t="s">
        <v>99</v>
      </c>
      <c r="C70" s="46"/>
      <c r="D70" s="46"/>
      <c r="E70" s="313">
        <f t="shared" si="2"/>
        <v>0.8302</v>
      </c>
      <c r="F70" s="313">
        <f t="shared" si="2"/>
        <v>0</v>
      </c>
      <c r="G70" s="313">
        <f t="shared" si="2"/>
        <v>0</v>
      </c>
      <c r="H70" s="313">
        <f t="shared" si="2"/>
        <v>0</v>
      </c>
      <c r="I70" s="313">
        <f t="shared" si="2"/>
        <v>0.8302</v>
      </c>
      <c r="J70" s="46"/>
      <c r="K70" s="46"/>
      <c r="L70" s="176"/>
    </row>
    <row r="71" spans="1:12" s="167" customFormat="1" ht="61.5" customHeight="1">
      <c r="A71" s="182">
        <f>A68+1</f>
        <v>40</v>
      </c>
      <c r="B71" s="159" t="s">
        <v>101</v>
      </c>
      <c r="C71" s="46" t="s">
        <v>102</v>
      </c>
      <c r="D71" s="46" t="s">
        <v>103</v>
      </c>
      <c r="E71" s="161">
        <f>SUM(F71:I71)</f>
        <v>0.8302</v>
      </c>
      <c r="F71" s="357"/>
      <c r="G71" s="357"/>
      <c r="H71" s="357"/>
      <c r="I71" s="357">
        <v>0.8302</v>
      </c>
      <c r="J71" s="46" t="s">
        <v>124</v>
      </c>
      <c r="K71" s="363" t="s">
        <v>63</v>
      </c>
      <c r="L71" s="176"/>
    </row>
    <row r="72" spans="1:12" s="164" customFormat="1" ht="42" customHeight="1">
      <c r="A72" s="300" t="s">
        <v>123</v>
      </c>
      <c r="B72" s="302" t="s">
        <v>73</v>
      </c>
      <c r="C72" s="302"/>
      <c r="D72" s="312"/>
      <c r="E72" s="566">
        <f>E73</f>
        <v>1.34</v>
      </c>
      <c r="F72" s="566">
        <f aca="true" t="shared" si="3" ref="E72:I73">F73</f>
        <v>1.3</v>
      </c>
      <c r="G72" s="566">
        <f t="shared" si="3"/>
        <v>0</v>
      </c>
      <c r="H72" s="566">
        <f t="shared" si="3"/>
        <v>0</v>
      </c>
      <c r="I72" s="566">
        <f t="shared" si="3"/>
        <v>0.040000000000000036</v>
      </c>
      <c r="J72" s="174"/>
      <c r="K72" s="304"/>
      <c r="L72" s="302"/>
    </row>
    <row r="73" spans="1:12" s="164" customFormat="1" ht="24.75" customHeight="1">
      <c r="A73" s="300"/>
      <c r="B73" s="562" t="s">
        <v>105</v>
      </c>
      <c r="C73" s="302"/>
      <c r="D73" s="312"/>
      <c r="E73" s="566">
        <f t="shared" si="3"/>
        <v>1.34</v>
      </c>
      <c r="F73" s="566">
        <f t="shared" si="3"/>
        <v>1.3</v>
      </c>
      <c r="G73" s="566">
        <f t="shared" si="3"/>
        <v>0</v>
      </c>
      <c r="H73" s="566">
        <f t="shared" si="3"/>
        <v>0</v>
      </c>
      <c r="I73" s="566">
        <f t="shared" si="3"/>
        <v>0.040000000000000036</v>
      </c>
      <c r="J73" s="174"/>
      <c r="K73" s="304"/>
      <c r="L73" s="302"/>
    </row>
    <row r="74" spans="1:13" s="164" customFormat="1" ht="96.75" customHeight="1">
      <c r="A74" s="536">
        <f>A71+1</f>
        <v>41</v>
      </c>
      <c r="B74" s="411" t="s">
        <v>61</v>
      </c>
      <c r="C74" s="46" t="s">
        <v>62</v>
      </c>
      <c r="D74" s="160" t="s">
        <v>66</v>
      </c>
      <c r="E74" s="521">
        <v>1.34</v>
      </c>
      <c r="F74" s="521">
        <v>1.3</v>
      </c>
      <c r="G74" s="521"/>
      <c r="H74" s="521"/>
      <c r="I74" s="521">
        <f>E74-F74-G74</f>
        <v>0.040000000000000036</v>
      </c>
      <c r="J74" s="363" t="s">
        <v>64</v>
      </c>
      <c r="K74" s="363" t="s">
        <v>63</v>
      </c>
      <c r="L74" s="162"/>
      <c r="M74" s="168"/>
    </row>
    <row r="75" spans="1:12" s="164" customFormat="1" ht="33.75" customHeight="1">
      <c r="A75" s="435" t="s">
        <v>161</v>
      </c>
      <c r="B75" s="302" t="s">
        <v>162</v>
      </c>
      <c r="C75" s="170"/>
      <c r="D75" s="312"/>
      <c r="E75" s="566">
        <f aca="true" t="shared" si="4" ref="E75:I76">E76</f>
        <v>4.04</v>
      </c>
      <c r="F75" s="566">
        <f t="shared" si="4"/>
        <v>0</v>
      </c>
      <c r="G75" s="566">
        <f t="shared" si="4"/>
        <v>0</v>
      </c>
      <c r="H75" s="566">
        <f t="shared" si="4"/>
        <v>0</v>
      </c>
      <c r="I75" s="566">
        <f t="shared" si="4"/>
        <v>4.04</v>
      </c>
      <c r="J75" s="174"/>
      <c r="K75" s="174"/>
      <c r="L75" s="302"/>
    </row>
    <row r="76" spans="1:12" s="164" customFormat="1" ht="24.75" customHeight="1">
      <c r="A76" s="300"/>
      <c r="B76" s="562" t="s">
        <v>155</v>
      </c>
      <c r="C76" s="302"/>
      <c r="D76" s="312"/>
      <c r="E76" s="566">
        <f t="shared" si="4"/>
        <v>4.04</v>
      </c>
      <c r="F76" s="566">
        <f t="shared" si="4"/>
        <v>0</v>
      </c>
      <c r="G76" s="566">
        <f t="shared" si="4"/>
        <v>0</v>
      </c>
      <c r="H76" s="566">
        <f t="shared" si="4"/>
        <v>0</v>
      </c>
      <c r="I76" s="566">
        <f t="shared" si="4"/>
        <v>4.04</v>
      </c>
      <c r="J76" s="174"/>
      <c r="K76" s="304"/>
      <c r="L76" s="302"/>
    </row>
    <row r="77" spans="1:13" s="164" customFormat="1" ht="78.75" customHeight="1">
      <c r="A77" s="536">
        <f>A74+1</f>
        <v>42</v>
      </c>
      <c r="B77" s="411" t="s">
        <v>510</v>
      </c>
      <c r="C77" s="46" t="s">
        <v>17</v>
      </c>
      <c r="D77" s="160" t="s">
        <v>160</v>
      </c>
      <c r="E77" s="521">
        <v>4.04</v>
      </c>
      <c r="F77" s="521"/>
      <c r="G77" s="521"/>
      <c r="H77" s="521"/>
      <c r="I77" s="521">
        <f>E77</f>
        <v>4.04</v>
      </c>
      <c r="J77" s="363" t="s">
        <v>163</v>
      </c>
      <c r="K77" s="363" t="s">
        <v>63</v>
      </c>
      <c r="L77" s="162"/>
      <c r="M77" s="168"/>
    </row>
    <row r="78" spans="1:12" ht="33" customHeight="1">
      <c r="A78" s="675" t="s">
        <v>22</v>
      </c>
      <c r="B78" s="675"/>
      <c r="C78" s="675"/>
      <c r="D78" s="454"/>
      <c r="E78" s="564">
        <f>E72+E69+E61+E56+E39+E19+E6+E75</f>
        <v>176.69189999999998</v>
      </c>
      <c r="F78" s="564">
        <f>F72+F69+F61+F56+F39+F19+F6+F75</f>
        <v>49.79</v>
      </c>
      <c r="G78" s="564">
        <f>G72+G69+G61+G56+G39+G19+G6+G75</f>
        <v>0</v>
      </c>
      <c r="H78" s="564">
        <f>H72+H69+H61+H56+H39+H19+H6+H75</f>
        <v>0</v>
      </c>
      <c r="I78" s="564">
        <f>I72+I69+I61+I56+I39+I19+I6+I75</f>
        <v>126.89890000000001</v>
      </c>
      <c r="J78" s="454"/>
      <c r="K78" s="454"/>
      <c r="L78" s="454"/>
    </row>
    <row r="79" ht="27" customHeight="1"/>
    <row r="81" ht="15.75">
      <c r="F81" s="571">
        <f>E78-F78-G78-H78-I78</f>
        <v>0.002999999999971692</v>
      </c>
    </row>
  </sheetData>
  <sheetProtection/>
  <autoFilter ref="A6:M78"/>
  <mergeCells count="31">
    <mergeCell ref="F59:F60"/>
    <mergeCell ref="K59:K60"/>
    <mergeCell ref="C59:C60"/>
    <mergeCell ref="D4:D5"/>
    <mergeCell ref="J50:J53"/>
    <mergeCell ref="A78:C78"/>
    <mergeCell ref="G59:G60"/>
    <mergeCell ref="H59:H60"/>
    <mergeCell ref="A59:A60"/>
    <mergeCell ref="B59:B60"/>
    <mergeCell ref="J54:J55"/>
    <mergeCell ref="B4:B5"/>
    <mergeCell ref="J59:J60"/>
    <mergeCell ref="L59:L60"/>
    <mergeCell ref="L50:L53"/>
    <mergeCell ref="A1:B1"/>
    <mergeCell ref="F4:I4"/>
    <mergeCell ref="D59:D60"/>
    <mergeCell ref="C50:C53"/>
    <mergeCell ref="C54:C55"/>
    <mergeCell ref="E59:E60"/>
    <mergeCell ref="C4:C5"/>
    <mergeCell ref="I59:I60"/>
    <mergeCell ref="A2:L2"/>
    <mergeCell ref="J4:J5"/>
    <mergeCell ref="K4:K5"/>
    <mergeCell ref="L4:L5"/>
    <mergeCell ref="E4:E5"/>
    <mergeCell ref="L54:L55"/>
    <mergeCell ref="A3:L3"/>
    <mergeCell ref="A4:A5"/>
  </mergeCells>
  <printOptions/>
  <pageMargins left="0.29" right="0.2" top="0.26" bottom="0.28" header="0.21" footer="0.2"/>
  <pageSetup fitToHeight="0" fitToWidth="1" horizontalDpi="600" verticalDpi="600" orientation="landscape" paperSize="9" scale="7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AutoBVT</cp:lastModifiedBy>
  <cp:lastPrinted>2019-12-20T02:17:25Z</cp:lastPrinted>
  <dcterms:created xsi:type="dcterms:W3CDTF">2015-05-04T06:58:58Z</dcterms:created>
  <dcterms:modified xsi:type="dcterms:W3CDTF">2019-12-25T04:02:29Z</dcterms:modified>
  <cp:category/>
  <cp:version/>
  <cp:contentType/>
  <cp:contentStatus/>
</cp:coreProperties>
</file>